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титульный лист" sheetId="1" r:id="rId1"/>
    <sheet name="раздел 1." sheetId="2" r:id="rId2"/>
    <sheet name="раздел 2." sheetId="3" r:id="rId3"/>
  </sheets>
  <definedNames>
    <definedName name="_xlnm.Print_Area" localSheetId="1">'раздел 1.'!$A$1:$DQ$131</definedName>
  </definedNames>
  <calcPr fullCalcOnLoad="1"/>
</workbook>
</file>

<file path=xl/sharedStrings.xml><?xml version="1.0" encoding="utf-8"?>
<sst xmlns="http://schemas.openxmlformats.org/spreadsheetml/2006/main" count="928" uniqueCount="398">
  <si>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</si>
  <si>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</si>
  <si>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</si>
  <si>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</si>
  <si>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</si>
  <si>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</si>
  <si>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</si>
  <si>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</si>
  <si>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</si>
  <si>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</si>
  <si>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</si>
  <si>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</si>
  <si>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</si>
  <si>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</si>
  <si>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</si>
  <si>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</si>
  <si>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</si>
  <si>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</si>
  <si>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</si>
  <si>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</si>
  <si>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(на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</si>
  <si>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</si>
  <si>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</si>
  <si>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</si>
  <si>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</si>
  <si>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</si>
  <si>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</si>
  <si>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</si>
  <si>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</si>
  <si>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</si>
  <si>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</si>
  <si>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</si>
  <si>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</si>
  <si>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</si>
  <si>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</si>
  <si>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</si>
  <si>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</si>
  <si>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</si>
  <si>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</si>
  <si>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</si>
  <si>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</si>
  <si>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</si>
  <si>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</si>
  <si>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</si>
  <si>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</si>
  <si>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</si>
  <si>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</si>
  <si>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</si>
  <si>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1400</t>
  </si>
  <si>
    <t>1500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</si>
  <si>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</si>
  <si>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</si>
  <si>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</si>
  <si>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</si>
  <si>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</si>
  <si>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</si>
  <si>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</si>
  <si>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</si>
  <si>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</si>
  <si>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</si>
  <si>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</si>
  <si>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</si>
  <si>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</si>
  <si>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</si>
  <si>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</si>
  <si>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</si>
  <si>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</si>
  <si>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</si>
  <si>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</si>
  <si>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</si>
  <si>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</si>
  <si>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</si>
  <si>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</si>
  <si>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</si>
  <si>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</si>
  <si>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</si>
  <si>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</si>
  <si>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</si>
  <si>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</si>
  <si>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</si>
  <si>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</si>
  <si>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</si>
  <si>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</si>
  <si>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</si>
  <si>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</si>
  <si>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</si>
  <si>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</si>
  <si>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</si>
  <si>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</si>
  <si>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</si>
  <si>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</si>
  <si>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</si>
  <si>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</si>
  <si>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</si>
  <si>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</si>
  <si>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</si>
  <si>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</si>
  <si>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</si>
  <si>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</si>
  <si>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</si>
  <si>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</si>
  <si>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</si>
  <si>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</si>
  <si>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</si>
  <si>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</si>
  <si>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</si>
  <si>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</si>
  <si>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</si>
  <si>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</si>
  <si>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</si>
  <si>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</si>
  <si>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</si>
  <si>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</si>
  <si>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</si>
  <si>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</si>
  <si>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</si>
  <si>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</si>
  <si>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</si>
  <si>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</si>
  <si>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</si>
  <si>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</si>
  <si>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</si>
  <si>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</si>
  <si>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</si>
  <si>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</si>
  <si>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</si>
  <si>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</si>
  <si>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</si>
  <si>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</si>
  <si>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</si>
  <si>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</si>
  <si>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</si>
  <si>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</si>
  <si>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</si>
  <si>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</si>
  <si>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</si>
  <si>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</si>
  <si>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</si>
  <si>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</si>
  <si>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</si>
  <si>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</si>
  <si>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</si>
  <si>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</si>
  <si>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</si>
  <si>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</si>
  <si>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</si>
  <si>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</si>
  <si>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</si>
  <si>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</si>
  <si>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</si>
  <si>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</si>
  <si>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</si>
  <si>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</si>
  <si>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</si>
  <si>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</si>
  <si>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</si>
  <si>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</si>
  <si>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</si>
  <si>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</si>
  <si>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</si>
  <si>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</si>
  <si>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</si>
  <si>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</si>
  <si>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</si>
  <si>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</si>
  <si>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</si>
  <si>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</si>
  <si>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</si>
  <si>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</si>
  <si>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</si>
  <si>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</si>
  <si>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</si>
  <si>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</si>
  <si>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</si>
  <si>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</si>
  <si>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</si>
  <si>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</si>
  <si>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</si>
  <si>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</si>
  <si>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</si>
  <si>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</si>
  <si>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</si>
  <si>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от сдачи в аренду недвижимого имущества</t>
  </si>
  <si>
    <t>000 0 00 00000 00 8210 120</t>
  </si>
  <si>
    <t>000 0 00 00000 00 8400 130</t>
  </si>
  <si>
    <t>поступления от оказания бюджетным учреждением услуг (выполнения работ), предоставление которых для физических и юридических лиц осуществляется на платной основе в соответствии с перечнем, согласованным с министерством образования  Тульской области</t>
  </si>
  <si>
    <t>000 0 00 00000 00 8210 130</t>
  </si>
  <si>
    <t>доходы от возмещения ущерба</t>
  </si>
  <si>
    <t>000 0 00 00000 00 8210 140</t>
  </si>
  <si>
    <t>000 0 00 00000 00 8210 440</t>
  </si>
  <si>
    <t>9</t>
  </si>
  <si>
    <t>КВР</t>
  </si>
  <si>
    <t>211</t>
  </si>
  <si>
    <t>213</t>
  </si>
  <si>
    <t>210</t>
  </si>
  <si>
    <t>266</t>
  </si>
  <si>
    <t>заработная плата</t>
  </si>
  <si>
    <t>социальные пособия и компенсации персоналу в денежной форме</t>
  </si>
  <si>
    <t>212</t>
  </si>
  <si>
    <t>прочие несоциальные выплаты персоналу в денежной форме</t>
  </si>
  <si>
    <t>226</t>
  </si>
  <si>
    <t>прочие работы, услуги</t>
  </si>
  <si>
    <t>262</t>
  </si>
  <si>
    <t>Пособия по социальной помощи населению в денежной форме</t>
  </si>
  <si>
    <t>291</t>
  </si>
  <si>
    <t>225</t>
  </si>
  <si>
    <t>работы, услуги по содержанию имущества</t>
  </si>
  <si>
    <t>221</t>
  </si>
  <si>
    <t>222</t>
  </si>
  <si>
    <t>223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</si>
  <si>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</si>
  <si>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</si>
  <si>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</si>
  <si>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</si>
  <si>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услуги связи</t>
  </si>
  <si>
    <t>227</t>
  </si>
  <si>
    <t>страхование</t>
  </si>
  <si>
    <t>228</t>
  </si>
  <si>
    <t>услуги, работы для целей капитальных вложений</t>
  </si>
  <si>
    <t>229</t>
  </si>
  <si>
    <t>арендная плата за пользование земельными участками и другими обособленными природными объектами</t>
  </si>
  <si>
    <t>310</t>
  </si>
  <si>
    <t>увеличение стоимости основных средств</t>
  </si>
  <si>
    <t>341</t>
  </si>
  <si>
    <t>увеличение стоимости лекарственных препаратов и материалов, применяемых в медицинских целях</t>
  </si>
  <si>
    <t>342</t>
  </si>
  <si>
    <t>увеличение стоимости продуктов питания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</si>
  <si>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</si>
  <si>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</si>
  <si>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</si>
  <si>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</si>
  <si>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345</t>
  </si>
  <si>
    <t>увеличение стоимости мягкого инвентаря</t>
  </si>
  <si>
    <t>346</t>
  </si>
  <si>
    <t>увеличение стоимости прочих материальных запасов</t>
  </si>
  <si>
    <t>349</t>
  </si>
  <si>
    <t>увеличение стоимости прочих материальных запасов однократного применения</t>
  </si>
  <si>
    <t>296</t>
  </si>
  <si>
    <t>313</t>
  </si>
  <si>
    <t>292</t>
  </si>
  <si>
    <t>295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</si>
  <si>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</si>
  <si>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</si>
  <si>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Иные выплаты текущего характера физическим лицам</t>
  </si>
  <si>
    <t>214</t>
  </si>
  <si>
    <t>Прочие несоциальные выплаты персоналу в натуральной форме</t>
  </si>
  <si>
    <t>293</t>
  </si>
  <si>
    <t>Штрафы за нарушение законодательства о закупках и нарушение условий контрактов (договоров)</t>
  </si>
  <si>
    <t>297</t>
  </si>
  <si>
    <t>Иные выплаты текущего характера организациям</t>
  </si>
  <si>
    <t>Увеличение стоимости нематериальных активов</t>
  </si>
  <si>
    <t>347</t>
  </si>
  <si>
    <t>Увеличение стоимости материальных запасов для целей капитальных вложений</t>
  </si>
  <si>
    <t>пособия по социальной помощи населению в денежной форме</t>
  </si>
  <si>
    <t>иные выплаты текущего характера физическим лицам</t>
  </si>
  <si>
    <t>x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</si>
  <si>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</si>
  <si>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</si>
  <si>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</si>
  <si>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</si>
  <si>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</si>
  <si>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</si>
  <si>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</si>
  <si>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</si>
  <si>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</si>
  <si>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</si>
  <si>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</si>
  <si>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</si>
  <si>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</si>
  <si>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</si>
  <si>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</si>
  <si>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</si>
  <si>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</si>
  <si>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</si>
  <si>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</si>
  <si>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</si>
  <si>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</si>
  <si>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</si>
  <si>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</si>
  <si>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</si>
  <si>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</si>
  <si>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</si>
  <si>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</si>
  <si>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</si>
  <si>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</si>
  <si>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</si>
  <si>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</si>
  <si>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</si>
  <si>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</si>
  <si>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</si>
  <si>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</si>
  <si>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</si>
  <si>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</si>
  <si>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</si>
  <si>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</si>
  <si>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</si>
  <si>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</si>
  <si>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</si>
  <si>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</si>
  <si>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</si>
  <si>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</si>
  <si>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</si>
  <si>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</si>
  <si>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</si>
  <si>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</si>
  <si>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</si>
  <si>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</si>
  <si>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</si>
  <si>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в том числе:
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</si>
  <si>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1310</t>
  </si>
  <si>
    <t>10</t>
  </si>
  <si>
    <t>11</t>
  </si>
  <si>
    <t>12</t>
  </si>
  <si>
    <t>13</t>
  </si>
  <si>
    <t>14</t>
  </si>
  <si>
    <t>000 0 00 00000 00 8210 150</t>
  </si>
  <si>
    <t>от    "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</si>
  <si>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</si>
  <si>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</si>
  <si>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</si>
  <si>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</si>
  <si>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</si>
  <si>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</si>
  <si>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Выплаты на закупку товаров, работ, услуг, всего </t>
  </si>
  <si>
    <t xml:space="preserve">Раздел 2. Сведения по выплатам на закупки товаров, работ, услуг </t>
  </si>
  <si>
    <t>Сапожникова М.А.</t>
  </si>
  <si>
    <t>8 (4872) 33-83-98 (6267)</t>
  </si>
  <si>
    <t>уменьшение стоимости материальных запасов</t>
  </si>
  <si>
    <t xml:space="preserve">Прочие выплаты, всего </t>
  </si>
  <si>
    <t xml:space="preserve">прочие налоги, уменьшающие доход </t>
  </si>
  <si>
    <t xml:space="preserve">налог на добавленную стоимость </t>
  </si>
  <si>
    <t xml:space="preserve">Выплаты, уменьшающие доход, всего </t>
  </si>
  <si>
    <t xml:space="preserve">в том числе:
налог на прибыль 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</si>
  <si>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</si>
  <si>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</si>
  <si>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</si>
  <si>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</si>
  <si>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Код по бюджетной классификации Российской Федерации </t>
  </si>
  <si>
    <t xml:space="preserve">Аналитический код </t>
  </si>
  <si>
    <t>поступления от возмещения коммунальных и эксплуатационных затрат</t>
  </si>
  <si>
    <t xml:space="preserve">          работы, услуги по содержанию имущества</t>
  </si>
  <si>
    <t>министерство образования Тульской области</t>
  </si>
  <si>
    <t>поступления от проживания в общежитии</t>
  </si>
  <si>
    <t>7118009770</t>
  </si>
  <si>
    <t>711801001</t>
  </si>
  <si>
    <t>Государственное профессиональное образовательное учреждение Тульской области  "Тульский экономический колледж"</t>
  </si>
  <si>
    <t xml:space="preserve">Курсы профессионального обучения «1С: Торговля и склад» </t>
  </si>
  <si>
    <t xml:space="preserve">Профессиональное обучение по специальности «Оператор электронно-вычислительных и вычислительных машин» </t>
  </si>
  <si>
    <t xml:space="preserve">Курсы профессионального обучения или дополнительного образования по специальности  «Кладовщик» </t>
  </si>
  <si>
    <t>Макарова А.В.</t>
  </si>
  <si>
    <t>23</t>
  </si>
  <si>
    <r>
      <t>на 20</t>
    </r>
    <r>
      <rPr>
        <u val="single"/>
        <sz val="12"/>
        <rFont val="PT Astra Serif"/>
        <family val="1"/>
      </rPr>
      <t>23</t>
    </r>
    <r>
      <rPr>
        <sz val="12"/>
        <rFont val="PT Astra Serif"/>
        <family val="1"/>
      </rPr>
      <t xml:space="preserve"> г.</t>
    </r>
  </si>
  <si>
    <t>24</t>
  </si>
  <si>
    <r>
      <t>на 20</t>
    </r>
    <r>
      <rPr>
        <u val="single"/>
        <sz val="12"/>
        <rFont val="PT Astra Serif"/>
        <family val="1"/>
      </rPr>
      <t>24</t>
    </r>
    <r>
      <rPr>
        <sz val="12"/>
        <rFont val="PT Astra Serif"/>
        <family val="1"/>
      </rPr>
      <t xml:space="preserve"> г.</t>
    </r>
  </si>
  <si>
    <t>247</t>
  </si>
  <si>
    <t>пособия, компенсации и иные социальные выплаты гражданам</t>
  </si>
  <si>
    <t>263</t>
  </si>
  <si>
    <t>323</t>
  </si>
  <si>
    <t>000 0 00 00000 00 9500 150</t>
  </si>
  <si>
    <t xml:space="preserve">План финансово-хозяйственной деятельности </t>
  </si>
  <si>
    <t>(наименование органа - учредителя (учреждения)</t>
  </si>
  <si>
    <t>(наименование должности уполномоченного лица)</t>
  </si>
  <si>
    <t>УТВЕРЖДАЮ</t>
  </si>
  <si>
    <t>Директор департамента финансирования, бухгалтерского учета, отчетности и контроля</t>
  </si>
  <si>
    <t>Кипровская Е.Ю.</t>
  </si>
  <si>
    <t>25</t>
  </si>
  <si>
    <r>
      <t>на 20</t>
    </r>
    <r>
      <rPr>
        <u val="single"/>
        <sz val="12"/>
        <rFont val="PT Astra Serif"/>
        <family val="1"/>
      </rPr>
      <t>25</t>
    </r>
    <r>
      <rPr>
        <sz val="12"/>
        <rFont val="PT Astra Serif"/>
        <family val="1"/>
      </rPr>
      <t xml:space="preserve"> г.</t>
    </r>
  </si>
  <si>
    <t>808</t>
  </si>
  <si>
    <t>декабря</t>
  </si>
  <si>
    <t>Директор</t>
  </si>
  <si>
    <t>г.    и плановый период        20</t>
  </si>
  <si>
    <t>ГКУ ТО "ЦБ МО ТО"</t>
  </si>
  <si>
    <t xml:space="preserve">Заместитель   директора                     </t>
  </si>
  <si>
    <t>Пушкина О.А.</t>
  </si>
  <si>
    <t>экономист  2 категории                         ГКУ ТО "ЦБ МО ТО"</t>
  </si>
  <si>
    <t>1410</t>
  </si>
  <si>
    <t>Безвозмездные денежные поступления, всего</t>
  </si>
  <si>
    <t>000 0 00 00 000 00 0000 150</t>
  </si>
  <si>
    <t>1420</t>
  </si>
  <si>
    <t>000 0 00 00000 00 9600 150</t>
  </si>
  <si>
    <t>Прочие доходы всего:</t>
  </si>
  <si>
    <t>000 0 00 00000 00 8210 180</t>
  </si>
  <si>
    <t xml:space="preserve"> годов )</t>
  </si>
  <si>
    <t>2024</t>
  </si>
  <si>
    <t>и</t>
  </si>
  <si>
    <t>2025</t>
  </si>
  <si>
    <t>29</t>
  </si>
  <si>
    <t>2023 г</t>
  </si>
  <si>
    <t>29.12.2023</t>
  </si>
  <si>
    <t>КОДЫ</t>
  </si>
  <si>
    <t>Поступления от реализации проекта Билет в Будущее</t>
  </si>
  <si>
    <t>Услуга № 2   Обучение по программе "Разработка компьютерных игр на Unity"</t>
  </si>
  <si>
    <t xml:space="preserve">Услуга № 1   Обучения по программе «Мобильная разработка» </t>
  </si>
  <si>
    <t>Услуга № 3    Обучение по программе "WEB программирование"</t>
  </si>
  <si>
    <t xml:space="preserve">Услуга № 4  Курсы профессионального обучения «1С: Бухгалтерия» </t>
  </si>
  <si>
    <t>Услуга № 5     Обучение по специальности  "Товароведение и экспертиза качества потребительских товаров"</t>
  </si>
  <si>
    <t>поступление от прочих услуг (Выдача дубликатов документов, взамен утерянных, переплет дипломного проекта)</t>
  </si>
  <si>
    <t>поступления от денежных пожертвований (ГРАНТ)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</si>
</sst>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PT Astra Serif"/>
      <family val="1"/>
    </font>
    <font>
      <sz val="7"/>
      <name val="PT Astra Serif"/>
      <family val="1"/>
    </font>
    <font>
      <sz val="6"/>
      <name val="PT Astra Serif"/>
      <family val="1"/>
    </font>
    <font>
      <b/>
      <sz val="9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u val="single"/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PT Astra Serif"/>
      <family val="1"/>
    </font>
    <font>
      <b/>
      <sz val="14"/>
      <name val="PT Astra Serif"/>
      <family val="1"/>
    </font>
    <font>
      <b/>
      <sz val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19" xfId="0" applyNumberFormat="1" applyFont="1" applyFill="1" applyBorder="1" applyAlignment="1">
      <alignment horizontal="center" vertical="top" wrapText="1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vertical="top"/>
    </xf>
    <xf numFmtId="0" fontId="13" fillId="0" borderId="0" xfId="0" applyNumberFormat="1" applyFont="1" applyBorder="1" applyAlignment="1">
      <alignment horizontal="left" vertical="top"/>
    </xf>
    <xf numFmtId="49" fontId="13" fillId="0" borderId="22" xfId="0" applyNumberFormat="1" applyFont="1" applyFill="1" applyBorder="1" applyAlignment="1">
      <alignment horizontal="center" vertical="top"/>
    </xf>
    <xf numFmtId="0" fontId="13" fillId="0" borderId="23" xfId="0" applyNumberFormat="1" applyFont="1" applyFill="1" applyBorder="1" applyAlignment="1">
      <alignment vertical="top"/>
    </xf>
    <xf numFmtId="49" fontId="12" fillId="0" borderId="22" xfId="0" applyNumberFormat="1" applyFont="1" applyFill="1" applyBorder="1" applyAlignment="1">
      <alignment horizontal="center" vertical="top"/>
    </xf>
    <xf numFmtId="4" fontId="12" fillId="0" borderId="23" xfId="0" applyNumberFormat="1" applyFont="1" applyFill="1" applyBorder="1" applyAlignment="1">
      <alignment vertical="top"/>
    </xf>
    <xf numFmtId="49" fontId="13" fillId="0" borderId="24" xfId="0" applyNumberFormat="1" applyFont="1" applyFill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 wrapText="1"/>
    </xf>
    <xf numFmtId="49" fontId="13" fillId="0" borderId="23" xfId="0" applyNumberFormat="1" applyFont="1" applyFill="1" applyBorder="1" applyAlignment="1">
      <alignment horizontal="center" vertical="top"/>
    </xf>
    <xf numFmtId="4" fontId="13" fillId="0" borderId="23" xfId="0" applyNumberFormat="1" applyFont="1" applyFill="1" applyBorder="1" applyAlignment="1">
      <alignment vertical="top"/>
    </xf>
    <xf numFmtId="0" fontId="13" fillId="0" borderId="23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 vertical="top"/>
    </xf>
    <xf numFmtId="49" fontId="13" fillId="0" borderId="22" xfId="0" applyNumberFormat="1" applyFont="1" applyFill="1" applyBorder="1" applyAlignment="1">
      <alignment horizontal="center" vertical="top" wrapText="1"/>
    </xf>
    <xf numFmtId="4" fontId="13" fillId="0" borderId="23" xfId="0" applyNumberFormat="1" applyFont="1" applyFill="1" applyBorder="1" applyAlignment="1">
      <alignment vertical="top" wrapText="1"/>
    </xf>
    <xf numFmtId="4" fontId="13" fillId="0" borderId="23" xfId="0" applyNumberFormat="1" applyFont="1" applyFill="1" applyBorder="1" applyAlignment="1">
      <alignment horizontal="center" vertical="top"/>
    </xf>
    <xf numFmtId="0" fontId="13" fillId="33" borderId="0" xfId="0" applyNumberFormat="1" applyFont="1" applyFill="1" applyBorder="1" applyAlignment="1">
      <alignment horizontal="left" vertical="top"/>
    </xf>
    <xf numFmtId="0" fontId="13" fillId="33" borderId="22" xfId="0" applyNumberFormat="1" applyFont="1" applyFill="1" applyBorder="1" applyAlignment="1">
      <alignment horizontal="left" vertical="top" wrapText="1"/>
    </xf>
    <xf numFmtId="0" fontId="13" fillId="33" borderId="22" xfId="0" applyNumberFormat="1" applyFont="1" applyFill="1" applyBorder="1" applyAlignment="1">
      <alignment horizontal="left" vertical="top"/>
    </xf>
    <xf numFmtId="49" fontId="12" fillId="0" borderId="18" xfId="0" applyNumberFormat="1" applyFont="1" applyFill="1" applyBorder="1" applyAlignment="1">
      <alignment horizontal="center" vertical="top"/>
    </xf>
    <xf numFmtId="49" fontId="13" fillId="0" borderId="25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33" borderId="0" xfId="0" applyNumberFormat="1" applyFont="1" applyFill="1" applyBorder="1" applyAlignment="1">
      <alignment horizontal="left" vertical="center"/>
    </xf>
    <xf numFmtId="0" fontId="8" fillId="0" borderId="18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vertical="center" wrapText="1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12" fillId="0" borderId="23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horizontal="right" vertical="top"/>
    </xf>
    <xf numFmtId="4" fontId="13" fillId="0" borderId="30" xfId="0" applyNumberFormat="1" applyFont="1" applyFill="1" applyBorder="1" applyAlignment="1">
      <alignment vertical="top"/>
    </xf>
    <xf numFmtId="49" fontId="12" fillId="0" borderId="22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vertical="center"/>
    </xf>
    <xf numFmtId="49" fontId="13" fillId="0" borderId="22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/>
    </xf>
    <xf numFmtId="0" fontId="13" fillId="0" borderId="23" xfId="0" applyNumberFormat="1" applyFont="1" applyFill="1" applyBorder="1" applyAlignment="1">
      <alignment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/>
    </xf>
    <xf numFmtId="4" fontId="13" fillId="0" borderId="21" xfId="0" applyNumberFormat="1" applyFont="1" applyFill="1" applyBorder="1" applyAlignment="1">
      <alignment vertical="top"/>
    </xf>
    <xf numFmtId="49" fontId="7" fillId="0" borderId="28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11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33" borderId="28" xfId="0" applyNumberFormat="1" applyFont="1" applyFill="1" applyBorder="1" applyAlignment="1">
      <alignment horizontal="center" vertical="center"/>
    </xf>
    <xf numFmtId="49" fontId="13" fillId="33" borderId="22" xfId="0" applyNumberFormat="1" applyFont="1" applyFill="1" applyBorder="1" applyAlignment="1">
      <alignment horizontal="center" vertical="center"/>
    </xf>
    <xf numFmtId="49" fontId="13" fillId="33" borderId="29" xfId="0" applyNumberFormat="1" applyFont="1" applyFill="1" applyBorder="1" applyAlignment="1">
      <alignment horizontal="center" vertical="center"/>
    </xf>
    <xf numFmtId="49" fontId="13" fillId="33" borderId="26" xfId="0" applyNumberFormat="1" applyFont="1" applyFill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13" fillId="33" borderId="22" xfId="0" applyNumberFormat="1" applyFont="1" applyFill="1" applyBorder="1" applyAlignment="1">
      <alignment horizontal="left" vertical="top" wrapText="1"/>
    </xf>
    <xf numFmtId="0" fontId="13" fillId="33" borderId="22" xfId="0" applyNumberFormat="1" applyFont="1" applyFill="1" applyBorder="1" applyAlignment="1">
      <alignment horizontal="left" vertical="top"/>
    </xf>
    <xf numFmtId="0" fontId="13" fillId="33" borderId="22" xfId="0" applyNumberFormat="1" applyFont="1" applyFill="1" applyBorder="1" applyAlignment="1">
      <alignment horizontal="center" vertical="center" wrapText="1"/>
    </xf>
    <xf numFmtId="0" fontId="13" fillId="33" borderId="27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top"/>
    </xf>
    <xf numFmtId="49" fontId="13" fillId="0" borderId="22" xfId="0" applyNumberFormat="1" applyFont="1" applyFill="1" applyBorder="1" applyAlignment="1">
      <alignment horizontal="center" vertical="top"/>
    </xf>
    <xf numFmtId="49" fontId="13" fillId="0" borderId="29" xfId="0" applyNumberFormat="1" applyFont="1" applyFill="1" applyBorder="1" applyAlignment="1">
      <alignment horizontal="center" vertical="top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top" wrapText="1"/>
    </xf>
    <xf numFmtId="49" fontId="13" fillId="0" borderId="22" xfId="0" applyNumberFormat="1" applyFont="1" applyBorder="1" applyAlignment="1">
      <alignment horizontal="center" vertical="top" wrapText="1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22" xfId="0" applyNumberFormat="1" applyFont="1" applyFill="1" applyBorder="1" applyAlignment="1">
      <alignment horizontal="left" vertical="center" wrapText="1"/>
    </xf>
    <xf numFmtId="0" fontId="13" fillId="0" borderId="27" xfId="0" applyNumberFormat="1" applyFont="1" applyFill="1" applyBorder="1" applyAlignment="1">
      <alignment horizontal="left" vertical="center" wrapText="1"/>
    </xf>
    <xf numFmtId="0" fontId="15" fillId="0" borderId="22" xfId="0" applyNumberFormat="1" applyFont="1" applyBorder="1" applyAlignment="1">
      <alignment horizontal="left" vertical="center" wrapText="1"/>
    </xf>
    <xf numFmtId="0" fontId="15" fillId="0" borderId="27" xfId="0" applyNumberFormat="1" applyFont="1" applyBorder="1" applyAlignment="1">
      <alignment horizontal="left" vertical="center" wrapText="1"/>
    </xf>
    <xf numFmtId="0" fontId="15" fillId="0" borderId="22" xfId="0" applyNumberFormat="1" applyFont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 wrapText="1"/>
    </xf>
    <xf numFmtId="49" fontId="13" fillId="0" borderId="28" xfId="0" applyNumberFormat="1" applyFont="1" applyBorder="1" applyAlignment="1">
      <alignment horizontal="center" vertical="top"/>
    </xf>
    <xf numFmtId="49" fontId="13" fillId="0" borderId="22" xfId="0" applyNumberFormat="1" applyFont="1" applyBorder="1" applyAlignment="1">
      <alignment horizontal="center" vertical="top"/>
    </xf>
    <xf numFmtId="49" fontId="13" fillId="0" borderId="29" xfId="0" applyNumberFormat="1" applyFont="1" applyBorder="1" applyAlignment="1">
      <alignment horizontal="center" vertical="top"/>
    </xf>
    <xf numFmtId="0" fontId="13" fillId="0" borderId="18" xfId="0" applyNumberFormat="1" applyFont="1" applyBorder="1" applyAlignment="1">
      <alignment horizontal="left" vertical="top" wrapText="1"/>
    </xf>
    <xf numFmtId="0" fontId="13" fillId="0" borderId="18" xfId="0" applyNumberFormat="1" applyFont="1" applyBorder="1" applyAlignment="1">
      <alignment horizontal="left" vertical="top"/>
    </xf>
    <xf numFmtId="0" fontId="13" fillId="0" borderId="31" xfId="0" applyNumberFormat="1" applyFont="1" applyBorder="1" applyAlignment="1">
      <alignment horizontal="left" vertical="top"/>
    </xf>
    <xf numFmtId="0" fontId="15" fillId="0" borderId="22" xfId="0" applyNumberFormat="1" applyFont="1" applyBorder="1" applyAlignment="1">
      <alignment vertical="top" wrapText="1"/>
    </xf>
    <xf numFmtId="0" fontId="15" fillId="0" borderId="27" xfId="0" applyNumberFormat="1" applyFont="1" applyBorder="1" applyAlignment="1">
      <alignment vertical="top" wrapText="1"/>
    </xf>
    <xf numFmtId="49" fontId="13" fillId="0" borderId="26" xfId="0" applyNumberFormat="1" applyFont="1" applyBorder="1" applyAlignment="1">
      <alignment horizontal="center" vertical="top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/>
    </xf>
    <xf numFmtId="0" fontId="13" fillId="0" borderId="31" xfId="0" applyNumberFormat="1" applyFont="1" applyBorder="1" applyAlignment="1">
      <alignment horizontal="left" vertical="center"/>
    </xf>
    <xf numFmtId="49" fontId="13" fillId="0" borderId="26" xfId="0" applyNumberFormat="1" applyFont="1" applyFill="1" applyBorder="1" applyAlignment="1">
      <alignment horizontal="center" vertical="top" wrapText="1"/>
    </xf>
    <xf numFmtId="49" fontId="13" fillId="0" borderId="22" xfId="0" applyNumberFormat="1" applyFont="1" applyFill="1" applyBorder="1" applyAlignment="1">
      <alignment horizontal="center" vertical="top" wrapText="1"/>
    </xf>
    <xf numFmtId="49" fontId="13" fillId="0" borderId="29" xfId="0" applyNumberFormat="1" applyFont="1" applyFill="1" applyBorder="1" applyAlignment="1">
      <alignment horizontal="center" vertical="top" wrapText="1"/>
    </xf>
    <xf numFmtId="0" fontId="13" fillId="0" borderId="22" xfId="0" applyNumberFormat="1" applyFont="1" applyBorder="1" applyAlignment="1">
      <alignment horizontal="left" vertical="top" wrapText="1"/>
    </xf>
    <xf numFmtId="0" fontId="13" fillId="0" borderId="22" xfId="0" applyNumberFormat="1" applyFont="1" applyBorder="1" applyAlignment="1">
      <alignment horizontal="left" vertical="top"/>
    </xf>
    <xf numFmtId="49" fontId="13" fillId="33" borderId="28" xfId="0" applyNumberFormat="1" applyFont="1" applyFill="1" applyBorder="1" applyAlignment="1">
      <alignment horizontal="center" vertical="top"/>
    </xf>
    <xf numFmtId="49" fontId="13" fillId="33" borderId="22" xfId="0" applyNumberFormat="1" applyFont="1" applyFill="1" applyBorder="1" applyAlignment="1">
      <alignment horizontal="center" vertical="top"/>
    </xf>
    <xf numFmtId="49" fontId="13" fillId="33" borderId="29" xfId="0" applyNumberFormat="1" applyFont="1" applyFill="1" applyBorder="1" applyAlignment="1">
      <alignment horizontal="center" vertical="top"/>
    </xf>
    <xf numFmtId="49" fontId="13" fillId="33" borderId="26" xfId="0" applyNumberFormat="1" applyFont="1" applyFill="1" applyBorder="1" applyAlignment="1">
      <alignment horizontal="center" vertical="top"/>
    </xf>
    <xf numFmtId="0" fontId="13" fillId="0" borderId="26" xfId="0" applyNumberFormat="1" applyFont="1" applyFill="1" applyBorder="1" applyAlignment="1">
      <alignment horizontal="center" vertical="top"/>
    </xf>
    <xf numFmtId="0" fontId="13" fillId="0" borderId="22" xfId="0" applyNumberFormat="1" applyFont="1" applyFill="1" applyBorder="1" applyAlignment="1">
      <alignment horizontal="center" vertical="top"/>
    </xf>
    <xf numFmtId="0" fontId="13" fillId="0" borderId="27" xfId="0" applyNumberFormat="1" applyFont="1" applyFill="1" applyBorder="1" applyAlignment="1">
      <alignment horizontal="center" vertical="top"/>
    </xf>
    <xf numFmtId="0" fontId="12" fillId="0" borderId="22" xfId="0" applyNumberFormat="1" applyFont="1" applyBorder="1" applyAlignment="1">
      <alignment horizontal="left" vertical="top"/>
    </xf>
    <xf numFmtId="49" fontId="12" fillId="0" borderId="28" xfId="0" applyNumberFormat="1" applyFont="1" applyBorder="1" applyAlignment="1">
      <alignment horizontal="center" vertical="top"/>
    </xf>
    <xf numFmtId="49" fontId="12" fillId="0" borderId="22" xfId="0" applyNumberFormat="1" applyFont="1" applyBorder="1" applyAlignment="1">
      <alignment horizontal="center" vertical="top"/>
    </xf>
    <xf numFmtId="49" fontId="12" fillId="0" borderId="29" xfId="0" applyNumberFormat="1" applyFont="1" applyBorder="1" applyAlignment="1">
      <alignment horizontal="center" vertical="top"/>
    </xf>
    <xf numFmtId="49" fontId="12" fillId="0" borderId="26" xfId="0" applyNumberFormat="1" applyFont="1" applyBorder="1" applyAlignment="1">
      <alignment horizontal="center" vertical="top"/>
    </xf>
    <xf numFmtId="0" fontId="13" fillId="0" borderId="22" xfId="0" applyNumberFormat="1" applyFont="1" applyFill="1" applyBorder="1" applyAlignment="1">
      <alignment horizontal="left" vertical="top" wrapText="1"/>
    </xf>
    <xf numFmtId="0" fontId="13" fillId="0" borderId="22" xfId="0" applyNumberFormat="1" applyFont="1" applyFill="1" applyBorder="1" applyAlignment="1">
      <alignment horizontal="left" vertical="top"/>
    </xf>
    <xf numFmtId="49" fontId="13" fillId="0" borderId="28" xfId="0" applyNumberFormat="1" applyFont="1" applyFill="1" applyBorder="1" applyAlignment="1">
      <alignment horizontal="center" vertical="top"/>
    </xf>
    <xf numFmtId="49" fontId="13" fillId="0" borderId="3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33" xfId="0" applyNumberFormat="1" applyFont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top"/>
    </xf>
    <xf numFmtId="49" fontId="13" fillId="0" borderId="25" xfId="0" applyNumberFormat="1" applyFont="1" applyFill="1" applyBorder="1" applyAlignment="1">
      <alignment horizontal="center" vertical="top"/>
    </xf>
    <xf numFmtId="0" fontId="13" fillId="0" borderId="34" xfId="0" applyNumberFormat="1" applyFont="1" applyFill="1" applyBorder="1" applyAlignment="1">
      <alignment horizontal="center" vertical="top"/>
    </xf>
    <xf numFmtId="0" fontId="13" fillId="0" borderId="25" xfId="0" applyNumberFormat="1" applyFont="1" applyFill="1" applyBorder="1" applyAlignment="1">
      <alignment horizontal="center" vertical="top"/>
    </xf>
    <xf numFmtId="0" fontId="13" fillId="0" borderId="35" xfId="0" applyNumberFormat="1" applyFont="1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 horizontal="left" vertical="top"/>
    </xf>
    <xf numFmtId="49" fontId="12" fillId="0" borderId="28" xfId="0" applyNumberFormat="1" applyFont="1" applyFill="1" applyBorder="1" applyAlignment="1">
      <alignment horizontal="center" vertical="top"/>
    </xf>
    <xf numFmtId="49" fontId="12" fillId="0" borderId="22" xfId="0" applyNumberFormat="1" applyFont="1" applyFill="1" applyBorder="1" applyAlignment="1">
      <alignment horizontal="center" vertical="top"/>
    </xf>
    <xf numFmtId="49" fontId="12" fillId="0" borderId="29" xfId="0" applyNumberFormat="1" applyFont="1" applyFill="1" applyBorder="1" applyAlignment="1">
      <alignment horizontal="center" vertical="top"/>
    </xf>
    <xf numFmtId="49" fontId="12" fillId="0" borderId="26" xfId="0" applyNumberFormat="1" applyFont="1" applyFill="1" applyBorder="1" applyAlignment="1">
      <alignment horizontal="center" vertical="top"/>
    </xf>
    <xf numFmtId="0" fontId="13" fillId="0" borderId="27" xfId="0" applyNumberFormat="1" applyFont="1" applyBorder="1" applyAlignment="1">
      <alignment horizontal="left" vertical="top" wrapText="1"/>
    </xf>
    <xf numFmtId="49" fontId="13" fillId="0" borderId="36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 vertical="top"/>
    </xf>
    <xf numFmtId="49" fontId="13" fillId="0" borderId="38" xfId="0" applyNumberFormat="1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/>
    </xf>
    <xf numFmtId="49" fontId="13" fillId="0" borderId="39" xfId="0" applyNumberFormat="1" applyFont="1" applyBorder="1" applyAlignment="1">
      <alignment horizontal="center" vertical="top"/>
    </xf>
    <xf numFmtId="49" fontId="13" fillId="0" borderId="24" xfId="0" applyNumberFormat="1" applyFont="1" applyFill="1" applyBorder="1" applyAlignment="1">
      <alignment horizontal="center" vertical="top"/>
    </xf>
    <xf numFmtId="0" fontId="13" fillId="0" borderId="24" xfId="0" applyNumberFormat="1" applyFont="1" applyBorder="1" applyAlignment="1">
      <alignment horizontal="left" vertical="top"/>
    </xf>
    <xf numFmtId="49" fontId="12" fillId="0" borderId="36" xfId="0" applyNumberFormat="1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top"/>
    </xf>
    <xf numFmtId="49" fontId="12" fillId="0" borderId="37" xfId="0" applyNumberFormat="1" applyFont="1" applyBorder="1" applyAlignment="1">
      <alignment horizontal="center" vertical="top"/>
    </xf>
    <xf numFmtId="49" fontId="12" fillId="0" borderId="40" xfId="0" applyNumberFormat="1" applyFont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49" fontId="13" fillId="0" borderId="40" xfId="0" applyNumberFormat="1" applyFont="1" applyBorder="1" applyAlignment="1">
      <alignment horizontal="center" vertical="top"/>
    </xf>
    <xf numFmtId="49" fontId="13" fillId="0" borderId="41" xfId="0" applyNumberFormat="1" applyFont="1" applyFill="1" applyBorder="1" applyAlignment="1">
      <alignment horizontal="center" vertical="top"/>
    </xf>
    <xf numFmtId="49" fontId="12" fillId="33" borderId="28" xfId="0" applyNumberFormat="1" applyFont="1" applyFill="1" applyBorder="1" applyAlignment="1">
      <alignment horizontal="center" vertical="top"/>
    </xf>
    <xf numFmtId="49" fontId="12" fillId="33" borderId="22" xfId="0" applyNumberFormat="1" applyFont="1" applyFill="1" applyBorder="1" applyAlignment="1">
      <alignment horizontal="center" vertical="top"/>
    </xf>
    <xf numFmtId="49" fontId="12" fillId="33" borderId="29" xfId="0" applyNumberFormat="1" applyFont="1" applyFill="1" applyBorder="1" applyAlignment="1">
      <alignment horizontal="center" vertical="top"/>
    </xf>
    <xf numFmtId="0" fontId="13" fillId="0" borderId="26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0" fontId="13" fillId="0" borderId="22" xfId="0" applyNumberFormat="1" applyFont="1" applyBorder="1" applyAlignment="1">
      <alignment horizontal="left" vertical="center" wrapText="1"/>
    </xf>
    <xf numFmtId="0" fontId="13" fillId="0" borderId="22" xfId="0" applyNumberFormat="1" applyFont="1" applyBorder="1" applyAlignment="1">
      <alignment horizontal="left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left" vertical="top" wrapText="1"/>
    </xf>
    <xf numFmtId="0" fontId="13" fillId="0" borderId="18" xfId="0" applyNumberFormat="1" applyFont="1" applyFill="1" applyBorder="1" applyAlignment="1">
      <alignment horizontal="left" vertical="top"/>
    </xf>
    <xf numFmtId="0" fontId="13" fillId="0" borderId="31" xfId="0" applyNumberFormat="1" applyFont="1" applyFill="1" applyBorder="1" applyAlignment="1">
      <alignment horizontal="left" vertical="top"/>
    </xf>
    <xf numFmtId="49" fontId="13" fillId="0" borderId="36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/>
    </xf>
    <xf numFmtId="49" fontId="13" fillId="0" borderId="37" xfId="0" applyNumberFormat="1" applyFont="1" applyFill="1" applyBorder="1" applyAlignment="1">
      <alignment horizontal="center" vertical="top"/>
    </xf>
    <xf numFmtId="49" fontId="13" fillId="0" borderId="40" xfId="0" applyNumberFormat="1" applyFont="1" applyFill="1" applyBorder="1" applyAlignment="1">
      <alignment horizontal="center" vertical="top"/>
    </xf>
    <xf numFmtId="0" fontId="13" fillId="33" borderId="27" xfId="0" applyNumberFormat="1" applyFont="1" applyFill="1" applyBorder="1" applyAlignment="1">
      <alignment horizontal="left" vertical="top" wrapText="1"/>
    </xf>
    <xf numFmtId="49" fontId="13" fillId="0" borderId="28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2" fillId="0" borderId="22" xfId="0" applyNumberFormat="1" applyFont="1" applyBorder="1" applyAlignment="1">
      <alignment horizontal="left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/>
    </xf>
    <xf numFmtId="0" fontId="13" fillId="0" borderId="31" xfId="0" applyNumberFormat="1" applyFont="1" applyFill="1" applyBorder="1" applyAlignment="1">
      <alignment horizontal="left" vertical="center"/>
    </xf>
    <xf numFmtId="0" fontId="13" fillId="0" borderId="30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horizontal="center" vertical="top"/>
    </xf>
    <xf numFmtId="49" fontId="13" fillId="0" borderId="38" xfId="0" applyNumberFormat="1" applyFont="1" applyFill="1" applyBorder="1" applyAlignment="1">
      <alignment horizontal="center" vertical="top"/>
    </xf>
    <xf numFmtId="49" fontId="13" fillId="0" borderId="39" xfId="0" applyNumberFormat="1" applyFont="1" applyFill="1" applyBorder="1" applyAlignment="1">
      <alignment horizontal="center" vertical="top"/>
    </xf>
    <xf numFmtId="49" fontId="13" fillId="0" borderId="30" xfId="0" applyNumberFormat="1" applyFont="1" applyFill="1" applyBorder="1" applyAlignment="1">
      <alignment horizontal="center" vertical="top" wrapText="1"/>
    </xf>
    <xf numFmtId="49" fontId="13" fillId="0" borderId="21" xfId="0" applyNumberFormat="1" applyFont="1" applyFill="1" applyBorder="1" applyAlignment="1">
      <alignment horizontal="center" vertical="top" wrapText="1"/>
    </xf>
    <xf numFmtId="49" fontId="13" fillId="0" borderId="42" xfId="0" applyNumberFormat="1" applyFont="1" applyBorder="1" applyAlignment="1">
      <alignment horizontal="center" vertical="top"/>
    </xf>
    <xf numFmtId="49" fontId="13" fillId="0" borderId="38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 vertical="top" wrapText="1"/>
    </xf>
    <xf numFmtId="49" fontId="13" fillId="0" borderId="39" xfId="0" applyNumberFormat="1" applyFont="1" applyBorder="1" applyAlignment="1">
      <alignment horizontal="center" vertical="top" wrapText="1"/>
    </xf>
    <xf numFmtId="49" fontId="13" fillId="0" borderId="43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44" xfId="0" applyNumberFormat="1" applyFont="1" applyBorder="1" applyAlignment="1">
      <alignment horizontal="center" vertical="top" wrapText="1"/>
    </xf>
    <xf numFmtId="49" fontId="13" fillId="0" borderId="23" xfId="0" applyNumberFormat="1" applyFont="1" applyFill="1" applyBorder="1" applyAlignment="1">
      <alignment horizontal="center" vertical="top"/>
    </xf>
    <xf numFmtId="0" fontId="13" fillId="0" borderId="30" xfId="0" applyNumberFormat="1" applyFont="1" applyFill="1" applyBorder="1" applyAlignment="1">
      <alignment horizontal="right" vertical="top"/>
    </xf>
    <xf numFmtId="0" fontId="13" fillId="0" borderId="21" xfId="0" applyNumberFormat="1" applyFont="1" applyFill="1" applyBorder="1" applyAlignment="1">
      <alignment horizontal="right" vertical="top"/>
    </xf>
    <xf numFmtId="4" fontId="13" fillId="0" borderId="30" xfId="0" applyNumberFormat="1" applyFont="1" applyFill="1" applyBorder="1" applyAlignment="1">
      <alignment horizontal="right" vertical="top"/>
    </xf>
    <xf numFmtId="4" fontId="13" fillId="0" borderId="21" xfId="0" applyNumberFormat="1" applyFont="1" applyFill="1" applyBorder="1" applyAlignment="1">
      <alignment horizontal="right" vertical="top"/>
    </xf>
    <xf numFmtId="0" fontId="13" fillId="0" borderId="22" xfId="0" applyNumberFormat="1" applyFont="1" applyFill="1" applyBorder="1" applyAlignment="1">
      <alignment horizontal="center" vertical="top" wrapText="1"/>
    </xf>
    <xf numFmtId="0" fontId="13" fillId="0" borderId="27" xfId="0" applyNumberFormat="1" applyFont="1" applyFill="1" applyBorder="1" applyAlignment="1">
      <alignment horizontal="center" vertical="top" wrapText="1"/>
    </xf>
    <xf numFmtId="49" fontId="13" fillId="0" borderId="40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 wrapText="1"/>
    </xf>
    <xf numFmtId="49" fontId="13" fillId="0" borderId="37" xfId="0" applyNumberFormat="1" applyFont="1" applyBorder="1" applyAlignment="1">
      <alignment horizontal="center" vertical="top" wrapText="1"/>
    </xf>
    <xf numFmtId="49" fontId="13" fillId="0" borderId="45" xfId="0" applyNumberFormat="1" applyFont="1" applyFill="1" applyBorder="1" applyAlignment="1">
      <alignment horizontal="center" vertical="top"/>
    </xf>
    <xf numFmtId="49" fontId="12" fillId="0" borderId="41" xfId="0" applyNumberFormat="1" applyFont="1" applyFill="1" applyBorder="1" applyAlignment="1">
      <alignment horizontal="center" vertical="top"/>
    </xf>
    <xf numFmtId="0" fontId="13" fillId="0" borderId="20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0" fontId="13" fillId="0" borderId="38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top" wrapText="1"/>
    </xf>
    <xf numFmtId="0" fontId="13" fillId="0" borderId="18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3" fillId="0" borderId="46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4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47" xfId="0" applyNumberFormat="1" applyFont="1" applyBorder="1" applyAlignment="1">
      <alignment horizontal="center" vertical="center" wrapText="1"/>
    </xf>
    <xf numFmtId="0" fontId="13" fillId="0" borderId="45" xfId="0" applyNumberFormat="1" applyFont="1" applyBorder="1" applyAlignment="1">
      <alignment horizontal="center" vertical="center" wrapText="1"/>
    </xf>
    <xf numFmtId="0" fontId="13" fillId="0" borderId="46" xfId="0" applyNumberFormat="1" applyFont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0" fontId="13" fillId="0" borderId="38" xfId="0" applyNumberFormat="1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39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3" fillId="33" borderId="27" xfId="0" applyNumberFormat="1" applyFont="1" applyFill="1" applyBorder="1" applyAlignment="1">
      <alignment horizontal="left" vertical="top"/>
    </xf>
    <xf numFmtId="0" fontId="1" fillId="0" borderId="18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/>
    </xf>
    <xf numFmtId="0" fontId="3" fillId="0" borderId="52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49" xfId="0" applyNumberFormat="1" applyFont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vertical="top" wrapText="1" indent="4"/>
    </xf>
    <xf numFmtId="0" fontId="1" fillId="0" borderId="24" xfId="0" applyNumberFormat="1" applyFont="1" applyBorder="1" applyAlignment="1">
      <alignment horizontal="left" vertical="top" indent="4"/>
    </xf>
    <xf numFmtId="0" fontId="1" fillId="0" borderId="53" xfId="0" applyNumberFormat="1" applyFont="1" applyBorder="1" applyAlignment="1">
      <alignment horizontal="left" vertical="top" indent="4"/>
    </xf>
    <xf numFmtId="49" fontId="1" fillId="0" borderId="4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left" vertical="top" wrapText="1" indent="4"/>
    </xf>
    <xf numFmtId="0" fontId="1" fillId="0" borderId="18" xfId="0" applyNumberFormat="1" applyFont="1" applyBorder="1" applyAlignment="1">
      <alignment horizontal="left" vertical="top" indent="4"/>
    </xf>
    <xf numFmtId="4" fontId="1" fillId="0" borderId="4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 horizontal="left" vertical="top" wrapText="1" indent="3"/>
    </xf>
    <xf numFmtId="0" fontId="1" fillId="0" borderId="22" xfId="0" applyNumberFormat="1" applyFont="1" applyBorder="1" applyAlignment="1">
      <alignment horizontal="left" vertical="top" indent="3"/>
    </xf>
    <xf numFmtId="0" fontId="1" fillId="0" borderId="26" xfId="0" applyNumberFormat="1" applyFont="1" applyBorder="1" applyAlignment="1">
      <alignment horizontal="left" vertical="top" wrapText="1" indent="2"/>
    </xf>
    <xf numFmtId="0" fontId="1" fillId="0" borderId="22" xfId="0" applyNumberFormat="1" applyFont="1" applyBorder="1" applyAlignment="1">
      <alignment horizontal="left" vertical="top" indent="2"/>
    </xf>
    <xf numFmtId="49" fontId="1" fillId="0" borderId="2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indent="3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left" vertical="top" wrapText="1" indent="2"/>
    </xf>
    <xf numFmtId="0" fontId="1" fillId="0" borderId="22" xfId="0" applyNumberFormat="1" applyFont="1" applyFill="1" applyBorder="1" applyAlignment="1">
      <alignment horizontal="left" vertical="top" indent="2"/>
    </xf>
    <xf numFmtId="0" fontId="1" fillId="0" borderId="26" xfId="0" applyNumberFormat="1" applyFont="1" applyBorder="1" applyAlignment="1">
      <alignment horizontal="left" vertical="top" wrapText="1" indent="1"/>
    </xf>
    <xf numFmtId="0" fontId="1" fillId="0" borderId="22" xfId="0" applyNumberFormat="1" applyFont="1" applyBorder="1" applyAlignment="1">
      <alignment horizontal="left" vertical="top" indent="1"/>
    </xf>
    <xf numFmtId="0" fontId="1" fillId="0" borderId="26" xfId="0" applyNumberFormat="1" applyFont="1" applyFill="1" applyBorder="1" applyAlignment="1">
      <alignment horizontal="left" vertical="top" wrapText="1" indent="1"/>
    </xf>
    <xf numFmtId="0" fontId="1" fillId="0" borderId="22" xfId="0" applyNumberFormat="1" applyFont="1" applyFill="1" applyBorder="1" applyAlignment="1">
      <alignment horizontal="left" vertical="top" indent="1"/>
    </xf>
    <xf numFmtId="49" fontId="1" fillId="0" borderId="38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4" fillId="0" borderId="27" xfId="0" applyNumberFormat="1" applyFont="1" applyBorder="1" applyAlignment="1">
      <alignment horizontal="left" vertical="top"/>
    </xf>
    <xf numFmtId="49" fontId="4" fillId="0" borderId="56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" fontId="4" fillId="0" borderId="58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4" fontId="4" fillId="0" borderId="57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39" xfId="0" applyNumberFormat="1" applyFont="1" applyBorder="1" applyAlignment="1">
      <alignment horizontal="left"/>
    </xf>
    <xf numFmtId="0" fontId="1" fillId="0" borderId="38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33" fillId="0" borderId="18" xfId="0" applyNumberFormat="1" applyFont="1" applyBorder="1" applyAlignment="1">
      <alignment horizontal="left"/>
    </xf>
    <xf numFmtId="0" fontId="34" fillId="0" borderId="18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right"/>
    </xf>
    <xf numFmtId="49" fontId="11" fillId="0" borderId="28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35" fillId="0" borderId="18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4" fontId="13" fillId="0" borderId="21" xfId="0" applyNumberFormat="1" applyFont="1" applyFill="1" applyBorder="1" applyAlignment="1">
      <alignment vertical="top" wrapText="1"/>
    </xf>
    <xf numFmtId="0" fontId="15" fillId="0" borderId="22" xfId="0" applyNumberFormat="1" applyFont="1" applyBorder="1" applyAlignment="1">
      <alignment vertical="center" wrapText="1"/>
    </xf>
    <xf numFmtId="0" fontId="15" fillId="0" borderId="27" xfId="0" applyNumberFormat="1" applyFont="1" applyBorder="1" applyAlignment="1">
      <alignment vertical="center" wrapText="1"/>
    </xf>
    <xf numFmtId="4" fontId="13" fillId="0" borderId="2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2"/>
  <sheetViews>
    <sheetView view="pageBreakPreview" zoomScale="110" zoomScaleSheetLayoutView="110" zoomScalePageLayoutView="0" workbookViewId="0" topLeftCell="A1">
      <selection activeCell="DA8" sqref="DA8"/>
    </sheetView>
  </sheetViews>
  <sheetFormatPr defaultColWidth="0.875" defaultRowHeight="12.75"/>
  <cols>
    <col min="1" max="9" width="0.875" style="20" customWidth="1"/>
    <col min="10" max="10" width="6.00390625" style="20" customWidth="1"/>
    <col min="11" max="26" width="0.875" style="20" customWidth="1"/>
    <col min="27" max="27" width="7.75390625" style="20" customWidth="1"/>
    <col min="28" max="28" width="2.125" style="20" customWidth="1"/>
    <col min="29" max="29" width="1.875" style="20" customWidth="1"/>
    <col min="30" max="49" width="0.875" style="20" customWidth="1"/>
    <col min="50" max="50" width="1.12109375" style="20" customWidth="1"/>
    <col min="51" max="51" width="1.875" style="20" customWidth="1"/>
    <col min="52" max="58" width="0.875" style="20" customWidth="1"/>
    <col min="59" max="59" width="3.00390625" style="20" customWidth="1"/>
    <col min="60" max="60" width="1.37890625" style="20" customWidth="1"/>
    <col min="61" max="61" width="1.875" style="20" customWidth="1"/>
    <col min="62" max="64" width="0.875" style="20" customWidth="1"/>
    <col min="65" max="65" width="3.00390625" style="20" customWidth="1"/>
    <col min="66" max="81" width="0.875" style="20" customWidth="1"/>
    <col min="82" max="82" width="4.375" style="20" customWidth="1"/>
    <col min="83" max="83" width="3.875" style="20" customWidth="1"/>
    <col min="84" max="84" width="0.875" style="20" customWidth="1"/>
    <col min="85" max="85" width="2.375" style="20" customWidth="1"/>
    <col min="86" max="86" width="1.75390625" style="20" customWidth="1"/>
    <col min="87" max="87" width="3.00390625" style="20" customWidth="1"/>
    <col min="88" max="88" width="0.37109375" style="20" customWidth="1"/>
    <col min="89" max="89" width="0.875" style="20" hidden="1" customWidth="1"/>
    <col min="90" max="91" width="0.875" style="20" customWidth="1"/>
    <col min="92" max="92" width="5.625" style="20" customWidth="1"/>
    <col min="93" max="96" width="0.875" style="20" customWidth="1"/>
    <col min="97" max="97" width="7.75390625" style="20" customWidth="1"/>
    <col min="98" max="110" width="0.74609375" style="20" customWidth="1"/>
    <col min="111" max="111" width="9.00390625" style="20" customWidth="1"/>
    <col min="112" max="112" width="7.125" style="20" customWidth="1"/>
    <col min="113" max="113" width="0" style="20" hidden="1" customWidth="1"/>
    <col min="114" max="114" width="6.375" style="20" customWidth="1"/>
    <col min="115" max="115" width="4.25390625" style="20" customWidth="1"/>
    <col min="116" max="116" width="1.12109375" style="20" customWidth="1"/>
    <col min="117" max="117" width="3.375" style="20" customWidth="1"/>
    <col min="118" max="118" width="1.625" style="20" customWidth="1"/>
    <col min="119" max="120" width="1.875" style="20" hidden="1" customWidth="1"/>
    <col min="121" max="121" width="6.375" style="20" customWidth="1"/>
    <col min="122" max="130" width="1.875" style="20" customWidth="1"/>
    <col min="131" max="132" width="0.74609375" style="20" customWidth="1"/>
    <col min="133" max="133" width="2.25390625" style="20" customWidth="1"/>
    <col min="134" max="135" width="0.74609375" style="20" customWidth="1"/>
    <col min="136" max="136" width="2.00390625" style="20" customWidth="1"/>
    <col min="137" max="137" width="0.74609375" style="20" customWidth="1"/>
    <col min="138" max="138" width="1.625" style="20" customWidth="1"/>
    <col min="139" max="142" width="0.74609375" style="20" customWidth="1"/>
    <col min="143" max="143" width="8.125" style="20" customWidth="1"/>
    <col min="144" max="16384" width="0.875" style="20" customWidth="1"/>
  </cols>
  <sheetData>
    <row r="1" spans="107:143" s="15" customFormat="1" ht="24" customHeight="1"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</row>
    <row r="2" s="15" customFormat="1" ht="18" customHeight="1"/>
    <row r="3" spans="118:143" s="17" customFormat="1" ht="15.75">
      <c r="DN3" s="431" t="s">
        <v>362</v>
      </c>
      <c r="DO3" s="431"/>
      <c r="DP3" s="431"/>
      <c r="DQ3" s="431"/>
      <c r="DR3" s="431"/>
      <c r="DS3" s="431"/>
      <c r="DT3" s="431"/>
      <c r="DU3" s="431"/>
      <c r="DV3" s="431"/>
      <c r="DW3" s="431"/>
      <c r="DX3" s="431"/>
      <c r="DY3" s="431"/>
      <c r="DZ3" s="431"/>
      <c r="EA3" s="431"/>
      <c r="EB3" s="431"/>
      <c r="EC3" s="431"/>
      <c r="ED3" s="431"/>
      <c r="EE3" s="431"/>
      <c r="EF3" s="431"/>
      <c r="EG3" s="431"/>
      <c r="EH3" s="431"/>
      <c r="EI3" s="431"/>
      <c r="EJ3" s="431"/>
      <c r="EK3" s="431"/>
      <c r="EL3" s="431"/>
      <c r="EM3" s="431"/>
    </row>
    <row r="4" spans="118:143" s="17" customFormat="1" ht="25.5" customHeight="1">
      <c r="DN4" s="441" t="s">
        <v>369</v>
      </c>
      <c r="DO4" s="441"/>
      <c r="DP4" s="441"/>
      <c r="DQ4" s="441"/>
      <c r="DR4" s="441"/>
      <c r="DS4" s="441"/>
      <c r="DT4" s="441"/>
      <c r="DU4" s="441"/>
      <c r="DV4" s="441"/>
      <c r="DW4" s="441"/>
      <c r="DX4" s="441"/>
      <c r="DY4" s="441"/>
      <c r="DZ4" s="441"/>
      <c r="EA4" s="441"/>
      <c r="EB4" s="441"/>
      <c r="EC4" s="441"/>
      <c r="ED4" s="441"/>
      <c r="EE4" s="441"/>
      <c r="EF4" s="441"/>
      <c r="EG4" s="441"/>
      <c r="EH4" s="441"/>
      <c r="EI4" s="441"/>
      <c r="EJ4" s="441"/>
      <c r="EK4" s="441"/>
      <c r="EL4" s="441"/>
      <c r="EM4" s="441"/>
    </row>
    <row r="5" spans="118:143" s="18" customFormat="1" ht="13.5" customHeight="1">
      <c r="DN5" s="433" t="s">
        <v>361</v>
      </c>
      <c r="DO5" s="433"/>
      <c r="DP5" s="433"/>
      <c r="DQ5" s="433"/>
      <c r="DR5" s="433"/>
      <c r="DS5" s="433"/>
      <c r="DT5" s="433"/>
      <c r="DU5" s="433"/>
      <c r="DV5" s="433"/>
      <c r="DW5" s="433"/>
      <c r="DX5" s="433"/>
      <c r="DY5" s="433"/>
      <c r="DZ5" s="433"/>
      <c r="EA5" s="433"/>
      <c r="EB5" s="433"/>
      <c r="EC5" s="433"/>
      <c r="ED5" s="433"/>
      <c r="EE5" s="433"/>
      <c r="EF5" s="433"/>
      <c r="EG5" s="433"/>
      <c r="EH5" s="433"/>
      <c r="EI5" s="433"/>
      <c r="EJ5" s="433"/>
      <c r="EK5" s="433"/>
      <c r="EL5" s="433"/>
      <c r="EM5" s="433"/>
    </row>
    <row r="6" spans="118:143" s="17" customFormat="1" ht="47.25" customHeight="1">
      <c r="DN6" s="442" t="s">
        <v>345</v>
      </c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2"/>
      <c r="DZ6" s="442"/>
      <c r="EA6" s="442"/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</row>
    <row r="7" spans="118:143" s="18" customFormat="1" ht="14.25" customHeight="1">
      <c r="DN7" s="433" t="s">
        <v>360</v>
      </c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</row>
    <row r="8" spans="118:143" s="17" customFormat="1" ht="29.25" customHeight="1">
      <c r="DN8" s="90"/>
      <c r="DO8" s="90"/>
      <c r="DP8" s="90"/>
      <c r="DQ8" s="90"/>
      <c r="DR8" s="59"/>
      <c r="DT8" s="89" t="s">
        <v>349</v>
      </c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</row>
    <row r="9" spans="118:143" s="18" customFormat="1" ht="16.5" customHeight="1">
      <c r="DN9" s="433" t="s">
        <v>17</v>
      </c>
      <c r="DO9" s="433"/>
      <c r="DP9" s="433"/>
      <c r="DQ9" s="433"/>
      <c r="DR9" s="433"/>
      <c r="DS9" s="15"/>
      <c r="DT9" s="433" t="s">
        <v>18</v>
      </c>
      <c r="DU9" s="433"/>
      <c r="DV9" s="433"/>
      <c r="DW9" s="433"/>
      <c r="DX9" s="433"/>
      <c r="DY9" s="433"/>
      <c r="DZ9" s="433"/>
      <c r="EA9" s="433"/>
      <c r="EB9" s="433"/>
      <c r="EC9" s="433"/>
      <c r="ED9" s="433"/>
      <c r="EE9" s="433"/>
      <c r="EF9" s="433"/>
      <c r="EG9" s="433"/>
      <c r="EH9" s="433"/>
      <c r="EI9" s="433"/>
      <c r="EJ9" s="433"/>
      <c r="EK9" s="433"/>
      <c r="EL9" s="433"/>
      <c r="EM9" s="433"/>
    </row>
    <row r="10" spans="118:141" s="17" customFormat="1" ht="14.25" customHeight="1">
      <c r="DN10" s="420"/>
      <c r="DO10" s="420"/>
      <c r="DP10" s="420"/>
      <c r="DQ10" s="420"/>
      <c r="DR10" s="420"/>
      <c r="DS10" s="420"/>
      <c r="DT10" s="420"/>
      <c r="DU10" s="420"/>
      <c r="DV10" s="420"/>
      <c r="DW10" s="420"/>
      <c r="DX10" s="420"/>
      <c r="DY10" s="420"/>
      <c r="DZ10" s="420"/>
      <c r="EA10" s="420"/>
      <c r="EB10" s="419">
        <v>20</v>
      </c>
      <c r="EC10" s="419"/>
      <c r="ED10" s="419"/>
      <c r="EE10" s="421"/>
      <c r="EF10" s="421"/>
      <c r="EG10" s="421"/>
      <c r="EH10" s="416" t="s">
        <v>3</v>
      </c>
      <c r="EI10" s="416"/>
      <c r="EJ10" s="416"/>
      <c r="EK10" s="416"/>
    </row>
    <row r="11" s="15" customFormat="1" ht="46.5" customHeight="1"/>
    <row r="12" spans="48:106" s="19" customFormat="1" ht="24" customHeight="1">
      <c r="AV12" s="432" t="s">
        <v>359</v>
      </c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  <c r="BS12" s="432"/>
      <c r="BT12" s="432"/>
      <c r="BU12" s="432"/>
      <c r="BV12" s="432"/>
      <c r="BW12" s="432"/>
      <c r="BX12" s="432"/>
      <c r="BY12" s="432"/>
      <c r="BZ12" s="432"/>
      <c r="CA12" s="432"/>
      <c r="CB12" s="432"/>
      <c r="CC12" s="432"/>
      <c r="CD12" s="432"/>
      <c r="CE12" s="432"/>
      <c r="CF12" s="432"/>
      <c r="CG12" s="432"/>
      <c r="CH12" s="432"/>
      <c r="CI12" s="432"/>
      <c r="CJ12" s="432"/>
      <c r="CK12" s="432"/>
      <c r="CL12" s="432"/>
      <c r="CM12" s="432"/>
      <c r="CN12" s="432"/>
      <c r="CO12" s="432"/>
      <c r="CP12" s="432"/>
      <c r="CQ12" s="432"/>
      <c r="CR12" s="432"/>
      <c r="CS12" s="432"/>
      <c r="CT12" s="432"/>
      <c r="CU12" s="432"/>
      <c r="CV12" s="432"/>
      <c r="CW12" s="432"/>
      <c r="CX12" s="432"/>
      <c r="CY12" s="432"/>
      <c r="CZ12" s="432"/>
      <c r="DA12" s="432"/>
      <c r="DB12" s="432"/>
    </row>
    <row r="13" spans="51:143" s="19" customFormat="1" ht="18" customHeight="1">
      <c r="AY13" s="422" t="s">
        <v>20</v>
      </c>
      <c r="AZ13" s="422"/>
      <c r="BA13" s="422"/>
      <c r="BB13" s="422"/>
      <c r="BC13" s="422"/>
      <c r="BD13" s="422"/>
      <c r="BE13" s="422"/>
      <c r="BF13" s="423" t="s">
        <v>350</v>
      </c>
      <c r="BG13" s="423"/>
      <c r="BH13" s="423"/>
      <c r="BI13" s="424" t="s">
        <v>370</v>
      </c>
      <c r="BJ13" s="424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3" t="s">
        <v>383</v>
      </c>
      <c r="CF13" s="423"/>
      <c r="CG13" s="423"/>
      <c r="CH13" s="428" t="s">
        <v>384</v>
      </c>
      <c r="CI13" s="428"/>
      <c r="CJ13" s="428"/>
      <c r="CK13" s="428"/>
      <c r="CL13" s="428"/>
      <c r="CM13" s="423" t="s">
        <v>385</v>
      </c>
      <c r="CN13" s="423"/>
      <c r="CO13" s="423"/>
      <c r="CP13" s="424" t="s">
        <v>382</v>
      </c>
      <c r="CQ13" s="424"/>
      <c r="CR13" s="424"/>
      <c r="CS13" s="424"/>
      <c r="CT13" s="424"/>
      <c r="CU13" s="424"/>
      <c r="CV13" s="424"/>
      <c r="CW13" s="424"/>
      <c r="CX13" s="424"/>
      <c r="CY13" s="424"/>
      <c r="EA13" s="443"/>
      <c r="EB13" s="443"/>
      <c r="EC13" s="443"/>
      <c r="ED13" s="443"/>
      <c r="EE13" s="443"/>
      <c r="EF13" s="443"/>
      <c r="EG13" s="443"/>
      <c r="EH13" s="443"/>
      <c r="EI13" s="443"/>
      <c r="EJ13" s="443"/>
      <c r="EK13" s="443"/>
      <c r="EL13" s="443"/>
      <c r="EM13" s="443"/>
    </row>
    <row r="14" spans="51:143" s="19" customFormat="1" ht="46.5" customHeight="1" thickBot="1">
      <c r="AY14" s="444"/>
      <c r="AZ14" s="444"/>
      <c r="BA14" s="444"/>
      <c r="BB14" s="444"/>
      <c r="BC14" s="444"/>
      <c r="BD14" s="444"/>
      <c r="BE14" s="444"/>
      <c r="BF14" s="445"/>
      <c r="BG14" s="445"/>
      <c r="BH14" s="445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445"/>
      <c r="CF14" s="445"/>
      <c r="CG14" s="445"/>
      <c r="CH14" s="446"/>
      <c r="CI14" s="446"/>
      <c r="CJ14" s="446"/>
      <c r="CK14" s="446"/>
      <c r="CL14" s="446"/>
      <c r="CM14" s="445"/>
      <c r="CN14" s="445"/>
      <c r="CO14" s="445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EA14" s="443"/>
      <c r="EB14" s="443"/>
      <c r="EC14" s="443"/>
      <c r="ED14" s="443"/>
      <c r="EE14" s="443"/>
      <c r="EF14" s="443"/>
      <c r="EG14" s="443"/>
      <c r="EH14" s="443"/>
      <c r="EI14" s="443"/>
      <c r="EJ14" s="443"/>
      <c r="EK14" s="443"/>
      <c r="EL14" s="443"/>
      <c r="EM14" s="443"/>
    </row>
    <row r="15" spans="51:143" s="15" customFormat="1" ht="17.25" customHeight="1"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EA15" s="449" t="s">
        <v>389</v>
      </c>
      <c r="EB15" s="450"/>
      <c r="EC15" s="450"/>
      <c r="ED15" s="450"/>
      <c r="EE15" s="450"/>
      <c r="EF15" s="450"/>
      <c r="EG15" s="450"/>
      <c r="EH15" s="450"/>
      <c r="EI15" s="450"/>
      <c r="EJ15" s="450"/>
      <c r="EK15" s="450"/>
      <c r="EL15" s="450"/>
      <c r="EM15" s="451"/>
    </row>
    <row r="16" spans="51:143" s="15" customFormat="1" ht="18.75" customHeight="1">
      <c r="AY16" s="25"/>
      <c r="AZ16" s="25"/>
      <c r="BA16" s="25"/>
      <c r="BB16" s="25"/>
      <c r="BC16" s="25"/>
      <c r="BD16" s="25"/>
      <c r="BE16" s="25"/>
      <c r="BF16" s="25"/>
      <c r="BG16" s="425" t="s">
        <v>316</v>
      </c>
      <c r="BH16" s="425"/>
      <c r="BI16" s="425"/>
      <c r="BJ16" s="425"/>
      <c r="BK16" s="426" t="s">
        <v>386</v>
      </c>
      <c r="BL16" s="426"/>
      <c r="BM16" s="426"/>
      <c r="BN16" s="427" t="s">
        <v>19</v>
      </c>
      <c r="BO16" s="427"/>
      <c r="BP16" s="25"/>
      <c r="BQ16" s="426" t="s">
        <v>368</v>
      </c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9">
        <v>20</v>
      </c>
      <c r="CG16" s="431" t="s">
        <v>387</v>
      </c>
      <c r="CH16" s="431"/>
      <c r="CI16" s="431"/>
      <c r="CJ16" s="431"/>
      <c r="CK16" s="430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DX16" s="416"/>
      <c r="DY16" s="434" t="s">
        <v>21</v>
      </c>
      <c r="EA16" s="447" t="s">
        <v>388</v>
      </c>
      <c r="EB16" s="420"/>
      <c r="EC16" s="420"/>
      <c r="ED16" s="420"/>
      <c r="EE16" s="420"/>
      <c r="EF16" s="420"/>
      <c r="EG16" s="420"/>
      <c r="EH16" s="420"/>
      <c r="EI16" s="420"/>
      <c r="EJ16" s="420"/>
      <c r="EK16" s="420"/>
      <c r="EL16" s="420"/>
      <c r="EM16" s="448"/>
    </row>
    <row r="17" spans="1:143" s="15" customFormat="1" ht="18" customHeight="1">
      <c r="A17" s="415" t="s">
        <v>24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DR17" s="416"/>
      <c r="DS17" s="416"/>
      <c r="DT17" s="416"/>
      <c r="DU17" s="416"/>
      <c r="DV17" s="416"/>
      <c r="DW17" s="416"/>
      <c r="DX17" s="416"/>
      <c r="DY17" s="434" t="s">
        <v>22</v>
      </c>
      <c r="EA17" s="85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7"/>
    </row>
    <row r="18" spans="1:143" s="15" customFormat="1" ht="14.25" customHeight="1">
      <c r="A18" s="416" t="s">
        <v>25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7" t="s">
        <v>341</v>
      </c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7"/>
      <c r="BA18" s="417"/>
      <c r="BB18" s="417"/>
      <c r="BC18" s="417"/>
      <c r="BD18" s="417"/>
      <c r="BE18" s="417"/>
      <c r="BF18" s="417"/>
      <c r="BG18" s="417"/>
      <c r="BH18" s="417"/>
      <c r="BI18" s="417"/>
      <c r="BJ18" s="417"/>
      <c r="BK18" s="417"/>
      <c r="BL18" s="417"/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7"/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7"/>
      <c r="DE18" s="417"/>
      <c r="DF18" s="417"/>
      <c r="DG18" s="417"/>
      <c r="DH18" s="417"/>
      <c r="DI18" s="417"/>
      <c r="DJ18" s="417"/>
      <c r="DU18" s="416"/>
      <c r="DV18" s="416"/>
      <c r="DW18" s="416"/>
      <c r="DX18" s="416"/>
      <c r="DY18" s="434" t="s">
        <v>23</v>
      </c>
      <c r="EA18" s="435" t="s">
        <v>367</v>
      </c>
      <c r="EB18" s="436"/>
      <c r="EC18" s="436"/>
      <c r="ED18" s="436"/>
      <c r="EE18" s="436"/>
      <c r="EF18" s="436"/>
      <c r="EG18" s="436"/>
      <c r="EH18" s="436"/>
      <c r="EI18" s="436"/>
      <c r="EJ18" s="436"/>
      <c r="EK18" s="436"/>
      <c r="EL18" s="436"/>
      <c r="EM18" s="437"/>
    </row>
    <row r="19" spans="122:143" s="15" customFormat="1" ht="12.75">
      <c r="DR19" s="416"/>
      <c r="DS19" s="416"/>
      <c r="DT19" s="416"/>
      <c r="DU19" s="416"/>
      <c r="DV19" s="416"/>
      <c r="DW19" s="416"/>
      <c r="DX19" s="416"/>
      <c r="DY19" s="434" t="s">
        <v>22</v>
      </c>
      <c r="DZ19" s="416"/>
      <c r="EA19" s="435"/>
      <c r="EB19" s="436"/>
      <c r="EC19" s="436"/>
      <c r="ED19" s="436"/>
      <c r="EE19" s="436"/>
      <c r="EF19" s="436"/>
      <c r="EG19" s="436"/>
      <c r="EH19" s="436"/>
      <c r="EI19" s="436"/>
      <c r="EJ19" s="436"/>
      <c r="EK19" s="436"/>
      <c r="EL19" s="436"/>
      <c r="EM19" s="437"/>
    </row>
    <row r="20" spans="128:143" s="15" customFormat="1" ht="14.25" customHeight="1">
      <c r="DX20" s="416"/>
      <c r="DY20" s="434" t="s">
        <v>26</v>
      </c>
      <c r="EA20" s="435" t="s">
        <v>343</v>
      </c>
      <c r="EB20" s="436"/>
      <c r="EC20" s="436"/>
      <c r="ED20" s="436"/>
      <c r="EE20" s="436"/>
      <c r="EF20" s="436"/>
      <c r="EG20" s="436"/>
      <c r="EH20" s="436"/>
      <c r="EI20" s="436"/>
      <c r="EJ20" s="436"/>
      <c r="EK20" s="436"/>
      <c r="EL20" s="436"/>
      <c r="EM20" s="437"/>
    </row>
    <row r="21" spans="1:143" s="15" customFormat="1" ht="25.5" customHeight="1">
      <c r="A21" s="416" t="s">
        <v>30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8" t="s">
        <v>345</v>
      </c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W21" s="416"/>
      <c r="DX21" s="416"/>
      <c r="DY21" s="434" t="s">
        <v>27</v>
      </c>
      <c r="EA21" s="435" t="s">
        <v>344</v>
      </c>
      <c r="EB21" s="436"/>
      <c r="EC21" s="436"/>
      <c r="ED21" s="436"/>
      <c r="EE21" s="436"/>
      <c r="EF21" s="436"/>
      <c r="EG21" s="436"/>
      <c r="EH21" s="436"/>
      <c r="EI21" s="436"/>
      <c r="EJ21" s="436"/>
      <c r="EK21" s="436"/>
      <c r="EL21" s="436"/>
      <c r="EM21" s="437"/>
    </row>
    <row r="22" spans="1:143" s="15" customFormat="1" ht="18" customHeight="1" thickBot="1">
      <c r="A22" s="416" t="s">
        <v>31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DV22" s="416"/>
      <c r="DW22" s="416"/>
      <c r="DX22" s="416"/>
      <c r="DY22" s="434" t="s">
        <v>28</v>
      </c>
      <c r="EA22" s="438" t="s">
        <v>29</v>
      </c>
      <c r="EB22" s="439"/>
      <c r="EC22" s="439"/>
      <c r="ED22" s="439"/>
      <c r="EE22" s="439"/>
      <c r="EF22" s="439"/>
      <c r="EG22" s="439"/>
      <c r="EH22" s="439"/>
      <c r="EI22" s="439"/>
      <c r="EJ22" s="439"/>
      <c r="EK22" s="439"/>
      <c r="EL22" s="439"/>
      <c r="EM22" s="440"/>
    </row>
    <row r="23" s="15" customFormat="1" ht="11.25"/>
  </sheetData>
  <sheetProtection/>
  <mergeCells count="37">
    <mergeCell ref="AV12:DB12"/>
    <mergeCell ref="CG16:CJ16"/>
    <mergeCell ref="DN9:DR9"/>
    <mergeCell ref="EA15:EM15"/>
    <mergeCell ref="K21:DM21"/>
    <mergeCell ref="DN3:EM3"/>
    <mergeCell ref="DN4:EM4"/>
    <mergeCell ref="DN5:EM5"/>
    <mergeCell ref="DN6:EM6"/>
    <mergeCell ref="DN7:EM7"/>
    <mergeCell ref="DN8:DQ8"/>
    <mergeCell ref="DT8:EM8"/>
    <mergeCell ref="DT9:EM9"/>
    <mergeCell ref="DN10:EA10"/>
    <mergeCell ref="EB10:ED10"/>
    <mergeCell ref="EE10:EG10"/>
    <mergeCell ref="AY13:BE13"/>
    <mergeCell ref="BF13:BH13"/>
    <mergeCell ref="BI13:CD13"/>
    <mergeCell ref="CE13:CG13"/>
    <mergeCell ref="CH13:CL13"/>
    <mergeCell ref="CM13:CO13"/>
    <mergeCell ref="CP13:CY13"/>
    <mergeCell ref="BG16:BJ16"/>
    <mergeCell ref="BK16:BM16"/>
    <mergeCell ref="BN16:BO16"/>
    <mergeCell ref="BQ16:CE16"/>
    <mergeCell ref="EA16:EM16"/>
    <mergeCell ref="EA21:EM21"/>
    <mergeCell ref="EA22:EM22"/>
    <mergeCell ref="DN1:EM1"/>
    <mergeCell ref="A17:AA17"/>
    <mergeCell ref="EA17:EM17"/>
    <mergeCell ref="AB18:DJ18"/>
    <mergeCell ref="EA18:EM18"/>
    <mergeCell ref="EA19:EM19"/>
    <mergeCell ref="EA20:EM20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133"/>
  <sheetViews>
    <sheetView tabSelected="1" zoomScale="70" zoomScaleNormal="70" zoomScaleSheetLayoutView="70" zoomScalePageLayoutView="0" workbookViewId="0" topLeftCell="F1">
      <selection activeCell="CV8" sqref="CV8:CV10"/>
    </sheetView>
  </sheetViews>
  <sheetFormatPr defaultColWidth="0.875" defaultRowHeight="12.75"/>
  <cols>
    <col min="1" max="74" width="0.875" style="25" customWidth="1"/>
    <col min="75" max="75" width="9.875" style="25" customWidth="1"/>
    <col min="76" max="82" width="0.875" style="25" customWidth="1"/>
    <col min="83" max="83" width="1.37890625" style="25" customWidth="1"/>
    <col min="84" max="94" width="0.875" style="25" customWidth="1"/>
    <col min="95" max="95" width="3.25390625" style="25" customWidth="1"/>
    <col min="96" max="96" width="21.875" style="49" customWidth="1"/>
    <col min="97" max="97" width="11.625" style="49" customWidth="1"/>
    <col min="98" max="99" width="0.74609375" style="49" hidden="1" customWidth="1"/>
    <col min="100" max="100" width="20.375" style="49" customWidth="1"/>
    <col min="101" max="101" width="19.75390625" style="49" customWidth="1"/>
    <col min="102" max="102" width="20.25390625" style="49" customWidth="1"/>
    <col min="103" max="103" width="19.875" style="49" customWidth="1"/>
    <col min="104" max="104" width="20.00390625" style="49" customWidth="1"/>
    <col min="105" max="105" width="19.75390625" style="49" customWidth="1"/>
    <col min="106" max="106" width="19.875" style="49" customWidth="1"/>
    <col min="107" max="107" width="19.625" style="49" customWidth="1"/>
    <col min="108" max="108" width="18.00390625" style="49" customWidth="1"/>
    <col min="109" max="109" width="2.75390625" style="49" customWidth="1"/>
    <col min="110" max="120" width="0.74609375" style="49" customWidth="1"/>
    <col min="121" max="121" width="8.125" style="49" customWidth="1"/>
    <col min="122" max="140" width="0.875" style="49" customWidth="1"/>
    <col min="141" max="16384" width="0.875" style="25" customWidth="1"/>
  </cols>
  <sheetData>
    <row r="1" spans="1:140" s="24" customFormat="1" ht="33" customHeight="1">
      <c r="A1" s="256" t="s">
        <v>32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</row>
    <row r="3" spans="1:121" ht="55.5" customHeight="1">
      <c r="A3" s="257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8"/>
      <c r="BX3" s="263" t="s">
        <v>1</v>
      </c>
      <c r="BY3" s="264"/>
      <c r="BZ3" s="264"/>
      <c r="CA3" s="264"/>
      <c r="CB3" s="264"/>
      <c r="CC3" s="264"/>
      <c r="CD3" s="264"/>
      <c r="CE3" s="265"/>
      <c r="CF3" s="263" t="s">
        <v>337</v>
      </c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78" t="s">
        <v>338</v>
      </c>
      <c r="CT3" s="249"/>
      <c r="CU3" s="249"/>
      <c r="CV3" s="198" t="s">
        <v>8</v>
      </c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</row>
    <row r="4" spans="1:121" ht="29.2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60"/>
      <c r="BX4" s="266"/>
      <c r="BY4" s="267"/>
      <c r="BZ4" s="267"/>
      <c r="CA4" s="267"/>
      <c r="CB4" s="267"/>
      <c r="CC4" s="267"/>
      <c r="CD4" s="267"/>
      <c r="CE4" s="268"/>
      <c r="CF4" s="281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79"/>
      <c r="CT4" s="251"/>
      <c r="CU4" s="251"/>
      <c r="CV4" s="275" t="s">
        <v>351</v>
      </c>
      <c r="CW4" s="276"/>
      <c r="CX4" s="277"/>
      <c r="CY4" s="272" t="s">
        <v>353</v>
      </c>
      <c r="CZ4" s="273"/>
      <c r="DA4" s="274"/>
      <c r="DB4" s="275" t="s">
        <v>366</v>
      </c>
      <c r="DC4" s="276"/>
      <c r="DD4" s="277"/>
      <c r="DE4" s="248" t="s">
        <v>7</v>
      </c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</row>
    <row r="5" spans="1:121" ht="39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60"/>
      <c r="BX5" s="266"/>
      <c r="BY5" s="267"/>
      <c r="BZ5" s="267"/>
      <c r="CA5" s="267"/>
      <c r="CB5" s="267"/>
      <c r="CC5" s="267"/>
      <c r="CD5" s="267"/>
      <c r="CE5" s="268"/>
      <c r="CF5" s="263" t="s">
        <v>191</v>
      </c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5"/>
      <c r="CS5" s="279"/>
      <c r="CT5" s="251"/>
      <c r="CU5" s="251"/>
      <c r="CV5" s="254" t="s">
        <v>4</v>
      </c>
      <c r="CW5" s="255"/>
      <c r="CX5" s="255"/>
      <c r="CY5" s="254" t="s">
        <v>5</v>
      </c>
      <c r="CZ5" s="255"/>
      <c r="DA5" s="255"/>
      <c r="DB5" s="254" t="s">
        <v>6</v>
      </c>
      <c r="DC5" s="255"/>
      <c r="DD5" s="255"/>
      <c r="DE5" s="250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</row>
    <row r="6" spans="1:121" ht="190.5" customHeight="1" thickBo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2"/>
      <c r="BX6" s="269"/>
      <c r="BY6" s="270"/>
      <c r="BZ6" s="270"/>
      <c r="CA6" s="270"/>
      <c r="CB6" s="270"/>
      <c r="CC6" s="270"/>
      <c r="CD6" s="270"/>
      <c r="CE6" s="271"/>
      <c r="CF6" s="269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1"/>
      <c r="CS6" s="280"/>
      <c r="CT6" s="253"/>
      <c r="CU6" s="253"/>
      <c r="CV6" s="26" t="s">
        <v>305</v>
      </c>
      <c r="CW6" s="26" t="s">
        <v>306</v>
      </c>
      <c r="CX6" s="26" t="s">
        <v>307</v>
      </c>
      <c r="CY6" s="26" t="s">
        <v>305</v>
      </c>
      <c r="CZ6" s="26" t="s">
        <v>306</v>
      </c>
      <c r="DA6" s="26" t="s">
        <v>307</v>
      </c>
      <c r="DB6" s="26" t="s">
        <v>305</v>
      </c>
      <c r="DC6" s="26" t="s">
        <v>306</v>
      </c>
      <c r="DD6" s="26" t="s">
        <v>307</v>
      </c>
      <c r="DE6" s="252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</row>
    <row r="7" spans="1:121" ht="24" customHeight="1" thickBot="1">
      <c r="A7" s="246" t="s">
        <v>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7"/>
      <c r="BX7" s="283" t="s">
        <v>10</v>
      </c>
      <c r="BY7" s="246"/>
      <c r="BZ7" s="246"/>
      <c r="CA7" s="246"/>
      <c r="CB7" s="246"/>
      <c r="CC7" s="246"/>
      <c r="CD7" s="246"/>
      <c r="CE7" s="247"/>
      <c r="CF7" s="283" t="s">
        <v>11</v>
      </c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7"/>
      <c r="CS7" s="27" t="s">
        <v>12</v>
      </c>
      <c r="CT7" s="284"/>
      <c r="CU7" s="284"/>
      <c r="CV7" s="27" t="s">
        <v>13</v>
      </c>
      <c r="CW7" s="27" t="s">
        <v>14</v>
      </c>
      <c r="CX7" s="27" t="s">
        <v>15</v>
      </c>
      <c r="CY7" s="27" t="s">
        <v>16</v>
      </c>
      <c r="CZ7" s="27" t="s">
        <v>190</v>
      </c>
      <c r="DA7" s="27" t="s">
        <v>310</v>
      </c>
      <c r="DB7" s="27" t="s">
        <v>311</v>
      </c>
      <c r="DC7" s="27" t="s">
        <v>312</v>
      </c>
      <c r="DD7" s="27" t="s">
        <v>313</v>
      </c>
      <c r="DE7" s="245" t="s">
        <v>314</v>
      </c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</row>
    <row r="8" spans="1:140" s="30" customFormat="1" ht="24" customHeight="1">
      <c r="A8" s="128" t="s">
        <v>335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70" t="s">
        <v>33</v>
      </c>
      <c r="BY8" s="171"/>
      <c r="BZ8" s="171"/>
      <c r="CA8" s="171"/>
      <c r="CB8" s="171"/>
      <c r="CC8" s="171"/>
      <c r="CD8" s="171"/>
      <c r="CE8" s="172"/>
      <c r="CF8" s="183" t="s">
        <v>34</v>
      </c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2"/>
      <c r="CS8" s="28"/>
      <c r="CT8" s="205"/>
      <c r="CU8" s="205"/>
      <c r="CV8" s="452">
        <v>77509.79</v>
      </c>
      <c r="CW8" s="84">
        <v>2276114.51</v>
      </c>
      <c r="CX8" s="84">
        <v>1584041.46</v>
      </c>
      <c r="CY8" s="29"/>
      <c r="CZ8" s="29"/>
      <c r="DA8" s="29"/>
      <c r="DB8" s="29"/>
      <c r="DC8" s="29"/>
      <c r="DD8" s="29"/>
      <c r="DE8" s="207" t="s">
        <v>34</v>
      </c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6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</row>
    <row r="9" spans="1:140" s="30" customFormat="1" ht="24" customHeight="1" thickBot="1">
      <c r="A9" s="140" t="s">
        <v>336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24" t="s">
        <v>35</v>
      </c>
      <c r="BY9" s="125"/>
      <c r="BZ9" s="125"/>
      <c r="CA9" s="125"/>
      <c r="CB9" s="125"/>
      <c r="CC9" s="125"/>
      <c r="CD9" s="125"/>
      <c r="CE9" s="126"/>
      <c r="CF9" s="132" t="s">
        <v>34</v>
      </c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6"/>
      <c r="CS9" s="31"/>
      <c r="CT9" s="112"/>
      <c r="CU9" s="112"/>
      <c r="CV9" s="32"/>
      <c r="CW9" s="32"/>
      <c r="CX9" s="32"/>
      <c r="CY9" s="32"/>
      <c r="CZ9" s="32"/>
      <c r="DA9" s="32"/>
      <c r="DB9" s="32"/>
      <c r="DC9" s="32"/>
      <c r="DD9" s="32"/>
      <c r="DE9" s="111" t="s">
        <v>34</v>
      </c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3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</row>
    <row r="10" spans="1:140" s="30" customFormat="1" ht="24" customHeight="1">
      <c r="A10" s="148" t="s">
        <v>36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9" t="s">
        <v>37</v>
      </c>
      <c r="BY10" s="150"/>
      <c r="BZ10" s="150"/>
      <c r="CA10" s="150"/>
      <c r="CB10" s="150"/>
      <c r="CC10" s="150"/>
      <c r="CD10" s="150"/>
      <c r="CE10" s="151"/>
      <c r="CF10" s="152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1"/>
      <c r="CS10" s="33"/>
      <c r="CT10" s="244"/>
      <c r="CU10" s="244"/>
      <c r="CV10" s="34">
        <f>SUM(CV15)</f>
        <v>68953654.89999999</v>
      </c>
      <c r="CW10" s="34">
        <f>SUM(CW36)</f>
        <v>16379104.900000002</v>
      </c>
      <c r="CX10" s="34">
        <f>SUM(CX14)+CX31+CX32+CX124</f>
        <v>918440.3099999999</v>
      </c>
      <c r="CY10" s="34">
        <f>SUM(CY15)</f>
        <v>70935356.5</v>
      </c>
      <c r="CZ10" s="34">
        <f>SUM(CZ36)</f>
        <v>16697751.39</v>
      </c>
      <c r="DA10" s="34">
        <f>SUM(DA14)</f>
        <v>1036000</v>
      </c>
      <c r="DB10" s="34">
        <f>SUM(DB15)</f>
        <v>74669045.60000001</v>
      </c>
      <c r="DC10" s="34">
        <f>SUM(DC36)</f>
        <v>24729640.35</v>
      </c>
      <c r="DD10" s="34">
        <f>SUM(DD14)</f>
        <v>1039000</v>
      </c>
      <c r="DE10" s="111" t="s">
        <v>34</v>
      </c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3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</row>
    <row r="11" spans="1:140" s="30" customFormat="1" ht="39.75" customHeight="1">
      <c r="A11" s="139" t="s">
        <v>38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24" t="s">
        <v>39</v>
      </c>
      <c r="BY11" s="125"/>
      <c r="BZ11" s="125"/>
      <c r="CA11" s="125"/>
      <c r="CB11" s="125"/>
      <c r="CC11" s="125"/>
      <c r="CD11" s="125"/>
      <c r="CE11" s="126"/>
      <c r="CF11" s="132" t="s">
        <v>40</v>
      </c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6"/>
      <c r="CS11" s="31"/>
      <c r="CT11" s="112"/>
      <c r="CU11" s="112"/>
      <c r="CV11" s="32"/>
      <c r="CW11" s="32"/>
      <c r="CX11" s="32"/>
      <c r="CY11" s="32"/>
      <c r="CZ11" s="32"/>
      <c r="DA11" s="32"/>
      <c r="DB11" s="32"/>
      <c r="DC11" s="32"/>
      <c r="DD11" s="32"/>
      <c r="DE11" s="111" t="s">
        <v>34</v>
      </c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3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</row>
    <row r="12" spans="1:140" s="30" customFormat="1" ht="21.75" customHeight="1">
      <c r="A12" s="177" t="s">
        <v>41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226"/>
      <c r="BY12" s="174"/>
      <c r="BZ12" s="174"/>
      <c r="CA12" s="174"/>
      <c r="CB12" s="174"/>
      <c r="CC12" s="174"/>
      <c r="CD12" s="174"/>
      <c r="CE12" s="175"/>
      <c r="CF12" s="227" t="s">
        <v>183</v>
      </c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9"/>
      <c r="CS12" s="224"/>
      <c r="CT12" s="176"/>
      <c r="CU12" s="176"/>
      <c r="CV12" s="220"/>
      <c r="CW12" s="220"/>
      <c r="CX12" s="236"/>
      <c r="CY12" s="234"/>
      <c r="CZ12" s="234"/>
      <c r="DA12" s="236"/>
      <c r="DB12" s="234"/>
      <c r="DC12" s="234"/>
      <c r="DD12" s="236"/>
      <c r="DE12" s="222" t="s">
        <v>34</v>
      </c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223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</row>
    <row r="13" spans="1:140" s="30" customFormat="1" ht="19.5" customHeight="1" thickBot="1">
      <c r="A13" s="128" t="s">
        <v>182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9"/>
      <c r="BX13" s="170"/>
      <c r="BY13" s="171"/>
      <c r="BZ13" s="171"/>
      <c r="CA13" s="171"/>
      <c r="CB13" s="171"/>
      <c r="CC13" s="171"/>
      <c r="CD13" s="171"/>
      <c r="CE13" s="172"/>
      <c r="CF13" s="240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2"/>
      <c r="CS13" s="225"/>
      <c r="CT13" s="243"/>
      <c r="CU13" s="243"/>
      <c r="CV13" s="221"/>
      <c r="CW13" s="221"/>
      <c r="CX13" s="237"/>
      <c r="CY13" s="235"/>
      <c r="CZ13" s="235"/>
      <c r="DA13" s="237"/>
      <c r="DB13" s="235"/>
      <c r="DC13" s="235"/>
      <c r="DD13" s="237"/>
      <c r="DE13" s="207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6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</row>
    <row r="14" spans="1:140" s="30" customFormat="1" ht="39" customHeight="1">
      <c r="A14" s="127" t="s">
        <v>42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9"/>
      <c r="BX14" s="170" t="s">
        <v>43</v>
      </c>
      <c r="BY14" s="171"/>
      <c r="BZ14" s="171"/>
      <c r="CA14" s="171"/>
      <c r="CB14" s="171"/>
      <c r="CC14" s="171"/>
      <c r="CD14" s="171"/>
      <c r="CE14" s="172"/>
      <c r="CF14" s="132" t="s">
        <v>44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6"/>
      <c r="CS14" s="28"/>
      <c r="CT14" s="184"/>
      <c r="CU14" s="184"/>
      <c r="CV14" s="38">
        <f>SUM(CV15)</f>
        <v>68953654.89999999</v>
      </c>
      <c r="CW14" s="32"/>
      <c r="CX14" s="38">
        <f>SUM(CX17)+CX27+CX28+CX29+CX30</f>
        <v>990874.22</v>
      </c>
      <c r="CY14" s="38">
        <f>SUM(CY15)</f>
        <v>70935356.5</v>
      </c>
      <c r="CZ14" s="32"/>
      <c r="DA14" s="38">
        <f>SUM(DA17)+DA27+DA28+DA29+DA30</f>
        <v>1036000</v>
      </c>
      <c r="DB14" s="38">
        <f>SUM(DB15)</f>
        <v>74669045.60000001</v>
      </c>
      <c r="DC14" s="32"/>
      <c r="DD14" s="38">
        <f>SUM(DD17)+DD27+DD28+DD29+DD30</f>
        <v>1039000</v>
      </c>
      <c r="DE14" s="111" t="s">
        <v>34</v>
      </c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3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</row>
    <row r="15" spans="1:140" s="30" customFormat="1" ht="72" customHeight="1">
      <c r="A15" s="107" t="s">
        <v>308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24" t="s">
        <v>45</v>
      </c>
      <c r="BY15" s="125"/>
      <c r="BZ15" s="125"/>
      <c r="CA15" s="125"/>
      <c r="CB15" s="125"/>
      <c r="CC15" s="125"/>
      <c r="CD15" s="125"/>
      <c r="CE15" s="126"/>
      <c r="CF15" s="230" t="s">
        <v>184</v>
      </c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2"/>
      <c r="CS15" s="36"/>
      <c r="CT15" s="233"/>
      <c r="CU15" s="233"/>
      <c r="CV15" s="38">
        <f>SUM(CV45)-CV8</f>
        <v>68953654.89999999</v>
      </c>
      <c r="CW15" s="32"/>
      <c r="CX15" s="32"/>
      <c r="CY15" s="38">
        <f>SUM(CY45)</f>
        <v>70935356.5</v>
      </c>
      <c r="CZ15" s="32"/>
      <c r="DA15" s="32"/>
      <c r="DB15" s="38">
        <f>SUM(DB45)</f>
        <v>74669045.60000001</v>
      </c>
      <c r="DC15" s="32"/>
      <c r="DD15" s="74"/>
      <c r="DE15" s="111" t="s">
        <v>34</v>
      </c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3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</row>
    <row r="16" spans="1:121" s="40" customFormat="1" ht="51.75" customHeight="1">
      <c r="A16" s="238" t="s">
        <v>256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9"/>
      <c r="BX16" s="155" t="s">
        <v>257</v>
      </c>
      <c r="BY16" s="112"/>
      <c r="BZ16" s="112"/>
      <c r="CA16" s="112"/>
      <c r="CB16" s="112"/>
      <c r="CC16" s="112"/>
      <c r="CD16" s="112"/>
      <c r="CE16" s="113"/>
      <c r="CF16" s="111" t="s">
        <v>44</v>
      </c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3"/>
      <c r="CS16" s="36" t="s">
        <v>255</v>
      </c>
      <c r="CT16" s="112"/>
      <c r="CU16" s="112"/>
      <c r="CV16" s="39" t="s">
        <v>255</v>
      </c>
      <c r="CW16" s="39" t="s">
        <v>255</v>
      </c>
      <c r="CX16" s="39" t="s">
        <v>255</v>
      </c>
      <c r="CY16" s="39" t="s">
        <v>255</v>
      </c>
      <c r="CZ16" s="39" t="s">
        <v>255</v>
      </c>
      <c r="DA16" s="39" t="s">
        <v>255</v>
      </c>
      <c r="DB16" s="39" t="s">
        <v>255</v>
      </c>
      <c r="DC16" s="39" t="s">
        <v>255</v>
      </c>
      <c r="DD16" s="39" t="s">
        <v>255</v>
      </c>
      <c r="DE16" s="111" t="s">
        <v>255</v>
      </c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3"/>
    </row>
    <row r="17" spans="1:140" s="30" customFormat="1" ht="84" customHeight="1">
      <c r="A17" s="139" t="s">
        <v>185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69"/>
      <c r="BX17" s="124"/>
      <c r="BY17" s="125"/>
      <c r="BZ17" s="125"/>
      <c r="CA17" s="125"/>
      <c r="CB17" s="125"/>
      <c r="CC17" s="125"/>
      <c r="CD17" s="125"/>
      <c r="CE17" s="126"/>
      <c r="CF17" s="115" t="s">
        <v>186</v>
      </c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7"/>
      <c r="CS17" s="41"/>
      <c r="CT17" s="112"/>
      <c r="CU17" s="112"/>
      <c r="CV17" s="32"/>
      <c r="CW17" s="32"/>
      <c r="CX17" s="38">
        <f>SUM(CX18:CX26)</f>
        <v>235700</v>
      </c>
      <c r="CY17" s="32"/>
      <c r="CZ17" s="32"/>
      <c r="DA17" s="38">
        <f>SUM(DA18:DA27)</f>
        <v>287700</v>
      </c>
      <c r="DB17" s="32"/>
      <c r="DC17" s="32"/>
      <c r="DD17" s="38">
        <f>SUM(DD18:DD27)</f>
        <v>287700</v>
      </c>
      <c r="DE17" s="111" t="s">
        <v>34</v>
      </c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3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</row>
    <row r="18" spans="1:140" s="30" customFormat="1" ht="30" customHeight="1" hidden="1">
      <c r="A18" s="122" t="s">
        <v>346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3"/>
      <c r="BX18" s="124"/>
      <c r="BY18" s="125"/>
      <c r="BZ18" s="125"/>
      <c r="CA18" s="125"/>
      <c r="CB18" s="125"/>
      <c r="CC18" s="125"/>
      <c r="CD18" s="125"/>
      <c r="CE18" s="126"/>
      <c r="CF18" s="115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7"/>
      <c r="CS18" s="41"/>
      <c r="CT18" s="31"/>
      <c r="CU18" s="31"/>
      <c r="CV18" s="42"/>
      <c r="CW18" s="42"/>
      <c r="CX18" s="42"/>
      <c r="CY18" s="42"/>
      <c r="CZ18" s="42"/>
      <c r="DA18" s="42"/>
      <c r="DB18" s="42"/>
      <c r="DC18" s="42"/>
      <c r="DD18" s="42"/>
      <c r="DE18" s="111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3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</row>
    <row r="19" spans="1:140" s="57" customFormat="1" ht="35.25" customHeight="1">
      <c r="A19" s="453" t="s">
        <v>392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3"/>
      <c r="BV19" s="453"/>
      <c r="BW19" s="454"/>
      <c r="BX19" s="103"/>
      <c r="BY19" s="104"/>
      <c r="BZ19" s="104"/>
      <c r="CA19" s="104"/>
      <c r="CB19" s="104"/>
      <c r="CC19" s="104"/>
      <c r="CD19" s="104"/>
      <c r="CE19" s="105"/>
      <c r="CF19" s="94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6"/>
      <c r="CS19" s="67"/>
      <c r="CT19" s="53"/>
      <c r="CU19" s="53"/>
      <c r="CV19" s="68"/>
      <c r="CW19" s="68"/>
      <c r="CX19" s="68">
        <v>28600</v>
      </c>
      <c r="CY19" s="68"/>
      <c r="CZ19" s="68"/>
      <c r="DA19" s="68">
        <v>28600</v>
      </c>
      <c r="DB19" s="68"/>
      <c r="DC19" s="68"/>
      <c r="DD19" s="68">
        <v>28600</v>
      </c>
      <c r="DE19" s="69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70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</row>
    <row r="20" spans="1:140" s="57" customFormat="1" ht="38.25" customHeight="1">
      <c r="A20" s="453" t="s">
        <v>391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/>
      <c r="BE20" s="453"/>
      <c r="BF20" s="453"/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53"/>
      <c r="BU20" s="453"/>
      <c r="BV20" s="453"/>
      <c r="BW20" s="454"/>
      <c r="BX20" s="60"/>
      <c r="BY20" s="61"/>
      <c r="BZ20" s="61"/>
      <c r="CA20" s="61"/>
      <c r="CB20" s="61"/>
      <c r="CC20" s="61"/>
      <c r="CD20" s="61"/>
      <c r="CE20" s="62"/>
      <c r="CF20" s="64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6"/>
      <c r="CS20" s="67"/>
      <c r="CT20" s="53"/>
      <c r="CU20" s="53"/>
      <c r="CV20" s="68"/>
      <c r="CW20" s="68"/>
      <c r="CX20" s="68">
        <v>28600</v>
      </c>
      <c r="CY20" s="68"/>
      <c r="CZ20" s="68"/>
      <c r="DA20" s="68">
        <v>28600</v>
      </c>
      <c r="DB20" s="68"/>
      <c r="DC20" s="68"/>
      <c r="DD20" s="68">
        <v>28600</v>
      </c>
      <c r="DE20" s="69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70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</row>
    <row r="21" spans="1:140" s="57" customFormat="1" ht="35.25" customHeight="1">
      <c r="A21" s="453" t="s">
        <v>393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4"/>
      <c r="BX21" s="60"/>
      <c r="BY21" s="61"/>
      <c r="BZ21" s="61"/>
      <c r="CA21" s="61"/>
      <c r="CB21" s="61"/>
      <c r="CC21" s="61"/>
      <c r="CD21" s="61"/>
      <c r="CE21" s="62"/>
      <c r="CF21" s="64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6"/>
      <c r="CS21" s="67"/>
      <c r="CT21" s="53"/>
      <c r="CU21" s="53"/>
      <c r="CV21" s="68"/>
      <c r="CW21" s="68"/>
      <c r="CX21" s="68">
        <v>28600</v>
      </c>
      <c r="CY21" s="68"/>
      <c r="CZ21" s="68"/>
      <c r="DA21" s="68">
        <v>28600</v>
      </c>
      <c r="DB21" s="68"/>
      <c r="DC21" s="68"/>
      <c r="DD21" s="68">
        <v>28600</v>
      </c>
      <c r="DE21" s="69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70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</row>
    <row r="22" spans="1:140" s="57" customFormat="1" ht="35.25" customHeight="1">
      <c r="A22" s="453" t="s">
        <v>394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4"/>
      <c r="BX22" s="103"/>
      <c r="BY22" s="104"/>
      <c r="BZ22" s="104"/>
      <c r="CA22" s="104"/>
      <c r="CB22" s="104"/>
      <c r="CC22" s="104"/>
      <c r="CD22" s="104"/>
      <c r="CE22" s="105"/>
      <c r="CF22" s="94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6"/>
      <c r="CS22" s="67"/>
      <c r="CT22" s="53"/>
      <c r="CU22" s="53"/>
      <c r="CV22" s="68"/>
      <c r="CW22" s="68"/>
      <c r="CX22" s="68">
        <v>88700</v>
      </c>
      <c r="CY22" s="68"/>
      <c r="CZ22" s="68"/>
      <c r="DA22" s="68">
        <v>88700</v>
      </c>
      <c r="DB22" s="68"/>
      <c r="DC22" s="68"/>
      <c r="DD22" s="68">
        <v>88700</v>
      </c>
      <c r="DE22" s="69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70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</row>
    <row r="23" spans="1:140" s="57" customFormat="1" ht="42.75" customHeight="1">
      <c r="A23" s="120" t="s">
        <v>395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1"/>
      <c r="BX23" s="103"/>
      <c r="BY23" s="104"/>
      <c r="BZ23" s="104"/>
      <c r="CA23" s="104"/>
      <c r="CB23" s="104"/>
      <c r="CC23" s="104"/>
      <c r="CD23" s="104"/>
      <c r="CE23" s="105"/>
      <c r="CF23" s="94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6"/>
      <c r="CS23" s="67"/>
      <c r="CT23" s="53"/>
      <c r="CU23" s="53"/>
      <c r="CV23" s="68"/>
      <c r="CW23" s="68"/>
      <c r="CX23" s="68">
        <v>61200</v>
      </c>
      <c r="CY23" s="68"/>
      <c r="CZ23" s="68"/>
      <c r="DA23" s="68">
        <v>61200</v>
      </c>
      <c r="DB23" s="68"/>
      <c r="DC23" s="68"/>
      <c r="DD23" s="68">
        <v>61200</v>
      </c>
      <c r="DE23" s="114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3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</row>
    <row r="24" spans="1:140" s="57" customFormat="1" ht="39.75" customHeight="1" hidden="1">
      <c r="A24" s="120" t="s">
        <v>347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1"/>
      <c r="BX24" s="103"/>
      <c r="BY24" s="104"/>
      <c r="BZ24" s="104"/>
      <c r="CA24" s="104"/>
      <c r="CB24" s="104"/>
      <c r="CC24" s="104"/>
      <c r="CD24" s="104"/>
      <c r="CE24" s="105"/>
      <c r="CF24" s="94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6"/>
      <c r="CS24" s="67"/>
      <c r="CT24" s="53"/>
      <c r="CU24" s="53"/>
      <c r="CV24" s="68"/>
      <c r="CW24" s="68"/>
      <c r="CX24" s="68"/>
      <c r="CY24" s="68"/>
      <c r="CZ24" s="68"/>
      <c r="DA24" s="68"/>
      <c r="DB24" s="68"/>
      <c r="DC24" s="68"/>
      <c r="DD24" s="68"/>
      <c r="DE24" s="69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70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</row>
    <row r="25" spans="1:140" s="57" customFormat="1" ht="40.5" customHeight="1" hidden="1">
      <c r="A25" s="120" t="s">
        <v>347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1"/>
      <c r="BX25" s="103"/>
      <c r="BY25" s="104"/>
      <c r="BZ25" s="104"/>
      <c r="CA25" s="104"/>
      <c r="CB25" s="104"/>
      <c r="CC25" s="104"/>
      <c r="CD25" s="104"/>
      <c r="CE25" s="105"/>
      <c r="CF25" s="94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6"/>
      <c r="CS25" s="67"/>
      <c r="CT25" s="53"/>
      <c r="CU25" s="53"/>
      <c r="CV25" s="68"/>
      <c r="CW25" s="68"/>
      <c r="CX25" s="68"/>
      <c r="CY25" s="68"/>
      <c r="CZ25" s="68"/>
      <c r="DA25" s="68"/>
      <c r="DB25" s="68"/>
      <c r="DC25" s="68"/>
      <c r="DD25" s="68"/>
      <c r="DE25" s="69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70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</row>
    <row r="26" spans="1:140" s="57" customFormat="1" ht="45.75" customHeight="1" hidden="1">
      <c r="A26" s="120" t="s">
        <v>348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1"/>
      <c r="BX26" s="103"/>
      <c r="BY26" s="104"/>
      <c r="BZ26" s="104"/>
      <c r="CA26" s="104"/>
      <c r="CB26" s="104"/>
      <c r="CC26" s="104"/>
      <c r="CD26" s="104"/>
      <c r="CE26" s="105"/>
      <c r="CF26" s="94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6"/>
      <c r="CS26" s="67"/>
      <c r="CT26" s="53"/>
      <c r="CU26" s="53"/>
      <c r="CV26" s="68"/>
      <c r="CW26" s="68"/>
      <c r="CX26" s="68"/>
      <c r="CY26" s="68"/>
      <c r="CZ26" s="68"/>
      <c r="DA26" s="68"/>
      <c r="DB26" s="68"/>
      <c r="DC26" s="68"/>
      <c r="DD26" s="68"/>
      <c r="DE26" s="114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3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</row>
    <row r="27" spans="1:140" s="57" customFormat="1" ht="33" customHeight="1">
      <c r="A27" s="120" t="s">
        <v>390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1"/>
      <c r="BX27" s="60"/>
      <c r="BY27" s="61"/>
      <c r="BZ27" s="61"/>
      <c r="CA27" s="61"/>
      <c r="CB27" s="61"/>
      <c r="CC27" s="61"/>
      <c r="CD27" s="61"/>
      <c r="CE27" s="62"/>
      <c r="CF27" s="64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6"/>
      <c r="CS27" s="67"/>
      <c r="CT27" s="53"/>
      <c r="CU27" s="53"/>
      <c r="CV27" s="68"/>
      <c r="CW27" s="68"/>
      <c r="CX27" s="68">
        <v>52000</v>
      </c>
      <c r="CY27" s="68"/>
      <c r="CZ27" s="68"/>
      <c r="DA27" s="68">
        <v>52000</v>
      </c>
      <c r="DB27" s="68"/>
      <c r="DC27" s="68"/>
      <c r="DD27" s="68">
        <v>52000</v>
      </c>
      <c r="DE27" s="69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70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</row>
    <row r="28" spans="1:140" s="30" customFormat="1" ht="37.5" customHeight="1">
      <c r="A28" s="130" t="s">
        <v>396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24"/>
      <c r="BY28" s="125"/>
      <c r="BZ28" s="125"/>
      <c r="CA28" s="125"/>
      <c r="CB28" s="125"/>
      <c r="CC28" s="125"/>
      <c r="CD28" s="125"/>
      <c r="CE28" s="126"/>
      <c r="CF28" s="115" t="s">
        <v>186</v>
      </c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7"/>
      <c r="CS28" s="41"/>
      <c r="CT28" s="31"/>
      <c r="CU28" s="31"/>
      <c r="CV28" s="42"/>
      <c r="CW28" s="42"/>
      <c r="CX28" s="42">
        <v>253850</v>
      </c>
      <c r="CY28" s="42"/>
      <c r="CZ28" s="42"/>
      <c r="DA28" s="42">
        <v>300000</v>
      </c>
      <c r="DB28" s="42"/>
      <c r="DC28" s="42"/>
      <c r="DD28" s="42">
        <v>300000</v>
      </c>
      <c r="DE28" s="111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3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</row>
    <row r="29" spans="1:140" s="30" customFormat="1" ht="36.75" customHeight="1">
      <c r="A29" s="130" t="s">
        <v>339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1"/>
      <c r="BX29" s="124"/>
      <c r="BY29" s="125"/>
      <c r="BZ29" s="125"/>
      <c r="CA29" s="125"/>
      <c r="CB29" s="125"/>
      <c r="CC29" s="125"/>
      <c r="CD29" s="125"/>
      <c r="CE29" s="126"/>
      <c r="CF29" s="115" t="s">
        <v>186</v>
      </c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7"/>
      <c r="CS29" s="41"/>
      <c r="CT29" s="31"/>
      <c r="CU29" s="31"/>
      <c r="CV29" s="42"/>
      <c r="CW29" s="42"/>
      <c r="CX29" s="42">
        <v>46844.22</v>
      </c>
      <c r="CY29" s="42"/>
      <c r="CZ29" s="42"/>
      <c r="DA29" s="42"/>
      <c r="DB29" s="42"/>
      <c r="DC29" s="42"/>
      <c r="DD29" s="42"/>
      <c r="DE29" s="111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3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</row>
    <row r="30" spans="1:140" s="30" customFormat="1" ht="26.25" customHeight="1">
      <c r="A30" s="130" t="s">
        <v>342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1"/>
      <c r="BX30" s="124"/>
      <c r="BY30" s="125"/>
      <c r="BZ30" s="125"/>
      <c r="CA30" s="125"/>
      <c r="CB30" s="125"/>
      <c r="CC30" s="125"/>
      <c r="CD30" s="125"/>
      <c r="CE30" s="126"/>
      <c r="CF30" s="115" t="s">
        <v>186</v>
      </c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7"/>
      <c r="CS30" s="41"/>
      <c r="CT30" s="31"/>
      <c r="CU30" s="31"/>
      <c r="CV30" s="42"/>
      <c r="CW30" s="42"/>
      <c r="CX30" s="42">
        <v>402480</v>
      </c>
      <c r="CY30" s="42"/>
      <c r="CZ30" s="42"/>
      <c r="DA30" s="42">
        <v>396300</v>
      </c>
      <c r="DB30" s="42"/>
      <c r="DC30" s="42"/>
      <c r="DD30" s="42">
        <v>399300</v>
      </c>
      <c r="DE30" s="111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3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</row>
    <row r="31" spans="1:140" s="30" customFormat="1" ht="25.5" customHeight="1">
      <c r="A31" s="139" t="s">
        <v>187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69"/>
      <c r="BX31" s="124"/>
      <c r="BY31" s="125"/>
      <c r="BZ31" s="125"/>
      <c r="CA31" s="125"/>
      <c r="CB31" s="125"/>
      <c r="CC31" s="125"/>
      <c r="CD31" s="125"/>
      <c r="CE31" s="126"/>
      <c r="CF31" s="115" t="s">
        <v>188</v>
      </c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7"/>
      <c r="CS31" s="41"/>
      <c r="CT31" s="112"/>
      <c r="CU31" s="112"/>
      <c r="CV31" s="42"/>
      <c r="CW31" s="42"/>
      <c r="CX31" s="42">
        <v>2974.09</v>
      </c>
      <c r="CY31" s="42"/>
      <c r="CZ31" s="42"/>
      <c r="DA31" s="42"/>
      <c r="DB31" s="42"/>
      <c r="DC31" s="42"/>
      <c r="DD31" s="42"/>
      <c r="DE31" s="111" t="s">
        <v>34</v>
      </c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3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</row>
    <row r="32" spans="1:140" s="30" customFormat="1" ht="25.5" customHeight="1">
      <c r="A32" s="139" t="s">
        <v>397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69"/>
      <c r="BX32" s="124"/>
      <c r="BY32" s="125"/>
      <c r="BZ32" s="125"/>
      <c r="CA32" s="125"/>
      <c r="CB32" s="125"/>
      <c r="CC32" s="125"/>
      <c r="CD32" s="125"/>
      <c r="CE32" s="126"/>
      <c r="CF32" s="115" t="s">
        <v>315</v>
      </c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7"/>
      <c r="CS32" s="41"/>
      <c r="CT32" s="112"/>
      <c r="CU32" s="112"/>
      <c r="CV32" s="32"/>
      <c r="CW32" s="32"/>
      <c r="CX32" s="38">
        <v>44000</v>
      </c>
      <c r="CY32" s="32"/>
      <c r="CZ32" s="32"/>
      <c r="DA32" s="38"/>
      <c r="DB32" s="32"/>
      <c r="DC32" s="32"/>
      <c r="DD32" s="38"/>
      <c r="DE32" s="111" t="s">
        <v>34</v>
      </c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3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</row>
    <row r="33" spans="1:140" s="30" customFormat="1" ht="25.5" customHeight="1">
      <c r="A33" s="139" t="s">
        <v>327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69"/>
      <c r="BX33" s="124"/>
      <c r="BY33" s="125"/>
      <c r="BZ33" s="125"/>
      <c r="CA33" s="125"/>
      <c r="CB33" s="125"/>
      <c r="CC33" s="125"/>
      <c r="CD33" s="125"/>
      <c r="CE33" s="126"/>
      <c r="CF33" s="115" t="s">
        <v>189</v>
      </c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7"/>
      <c r="CS33" s="41"/>
      <c r="CT33" s="112"/>
      <c r="CU33" s="112"/>
      <c r="CV33" s="32"/>
      <c r="CW33" s="32"/>
      <c r="CX33" s="32"/>
      <c r="CY33" s="32"/>
      <c r="CZ33" s="32"/>
      <c r="DA33" s="32"/>
      <c r="DB33" s="32"/>
      <c r="DC33" s="32"/>
      <c r="DD33" s="32"/>
      <c r="DE33" s="111" t="s">
        <v>34</v>
      </c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3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</row>
    <row r="34" spans="1:140" s="30" customFormat="1" ht="35.25" customHeight="1">
      <c r="A34" s="127" t="s">
        <v>46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9"/>
      <c r="BX34" s="124" t="s">
        <v>47</v>
      </c>
      <c r="BY34" s="125"/>
      <c r="BZ34" s="125"/>
      <c r="CA34" s="125"/>
      <c r="CB34" s="125"/>
      <c r="CC34" s="125"/>
      <c r="CD34" s="125"/>
      <c r="CE34" s="126"/>
      <c r="CF34" s="115" t="s">
        <v>188</v>
      </c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7"/>
      <c r="CS34" s="41"/>
      <c r="CT34" s="112"/>
      <c r="CU34" s="112"/>
      <c r="CV34" s="32"/>
      <c r="CW34" s="32"/>
      <c r="CX34" s="32"/>
      <c r="CY34" s="32"/>
      <c r="CZ34" s="32"/>
      <c r="DA34" s="32"/>
      <c r="DB34" s="32"/>
      <c r="DC34" s="32"/>
      <c r="DD34" s="32"/>
      <c r="DE34" s="111" t="s">
        <v>34</v>
      </c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3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</row>
    <row r="35" spans="1:140" s="30" customFormat="1" ht="21.75" customHeight="1">
      <c r="A35" s="127" t="s">
        <v>41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9"/>
      <c r="BX35" s="124" t="s">
        <v>309</v>
      </c>
      <c r="BY35" s="125"/>
      <c r="BZ35" s="125"/>
      <c r="CA35" s="125"/>
      <c r="CB35" s="125"/>
      <c r="CC35" s="125"/>
      <c r="CD35" s="125"/>
      <c r="CE35" s="126"/>
      <c r="CF35" s="115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7"/>
      <c r="CS35" s="41"/>
      <c r="CT35" s="112"/>
      <c r="CU35" s="112"/>
      <c r="CV35" s="32"/>
      <c r="CW35" s="32"/>
      <c r="CX35" s="32"/>
      <c r="CY35" s="32"/>
      <c r="CZ35" s="32"/>
      <c r="DA35" s="32"/>
      <c r="DB35" s="32"/>
      <c r="DC35" s="32"/>
      <c r="DD35" s="32"/>
      <c r="DE35" s="111" t="s">
        <v>34</v>
      </c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3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</row>
    <row r="36" spans="1:140" s="57" customFormat="1" ht="29.25" customHeight="1">
      <c r="A36" s="133" t="s">
        <v>376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5"/>
      <c r="BX36" s="103" t="s">
        <v>48</v>
      </c>
      <c r="BY36" s="104"/>
      <c r="BZ36" s="104"/>
      <c r="CA36" s="104"/>
      <c r="CB36" s="104"/>
      <c r="CC36" s="104"/>
      <c r="CD36" s="104"/>
      <c r="CE36" s="105"/>
      <c r="CF36" s="94" t="s">
        <v>377</v>
      </c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6"/>
      <c r="CS36" s="67"/>
      <c r="CT36" s="92"/>
      <c r="CU36" s="92"/>
      <c r="CV36" s="81"/>
      <c r="CW36" s="54">
        <f>SUM(CW38)</f>
        <v>16379104.900000002</v>
      </c>
      <c r="CX36" s="81"/>
      <c r="CY36" s="81"/>
      <c r="CZ36" s="54">
        <f>SUM(CZ38)</f>
        <v>16697751.39</v>
      </c>
      <c r="DA36" s="81"/>
      <c r="DB36" s="81"/>
      <c r="DC36" s="54">
        <f>SUM(DC38)</f>
        <v>24729640.35</v>
      </c>
      <c r="DD36" s="81"/>
      <c r="DE36" s="114" t="s">
        <v>34</v>
      </c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3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</row>
    <row r="37" spans="1:140" s="30" customFormat="1" ht="21" customHeight="1">
      <c r="A37" s="177" t="s">
        <v>41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226"/>
      <c r="BY37" s="174"/>
      <c r="BZ37" s="174"/>
      <c r="CA37" s="174"/>
      <c r="CB37" s="174"/>
      <c r="CC37" s="174"/>
      <c r="CD37" s="174"/>
      <c r="CE37" s="175"/>
      <c r="CF37" s="227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9"/>
      <c r="CS37" s="224"/>
      <c r="CT37" s="176"/>
      <c r="CU37" s="176"/>
      <c r="CV37" s="220"/>
      <c r="CW37" s="76"/>
      <c r="CX37" s="220"/>
      <c r="CY37" s="220"/>
      <c r="CZ37" s="76"/>
      <c r="DA37" s="220"/>
      <c r="DB37" s="220"/>
      <c r="DC37" s="76"/>
      <c r="DD37" s="220"/>
      <c r="DE37" s="222" t="s">
        <v>34</v>
      </c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223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</row>
    <row r="38" spans="1:140" s="30" customFormat="1" ht="21.75" customHeight="1">
      <c r="A38" s="128" t="s">
        <v>50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9"/>
      <c r="BX38" s="170" t="s">
        <v>375</v>
      </c>
      <c r="BY38" s="171"/>
      <c r="BZ38" s="171"/>
      <c r="CA38" s="171"/>
      <c r="CB38" s="171"/>
      <c r="CC38" s="171"/>
      <c r="CD38" s="171"/>
      <c r="CE38" s="172"/>
      <c r="CF38" s="136" t="s">
        <v>358</v>
      </c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8"/>
      <c r="CS38" s="225"/>
      <c r="CT38" s="205"/>
      <c r="CU38" s="205"/>
      <c r="CV38" s="221"/>
      <c r="CW38" s="84">
        <f>SUM(CW45)-CW8+CW128</f>
        <v>16379104.900000002</v>
      </c>
      <c r="CX38" s="221"/>
      <c r="CY38" s="221"/>
      <c r="CZ38" s="84">
        <f>SUM(CZ45)</f>
        <v>16697751.39</v>
      </c>
      <c r="DA38" s="221"/>
      <c r="DB38" s="221"/>
      <c r="DC38" s="84">
        <f>SUM(DC45)</f>
        <v>24729640.35</v>
      </c>
      <c r="DD38" s="221"/>
      <c r="DE38" s="207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6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</row>
    <row r="39" spans="1:121" s="40" customFormat="1" ht="27" customHeight="1">
      <c r="A39" s="201" t="s">
        <v>51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3"/>
      <c r="BX39" s="155" t="s">
        <v>378</v>
      </c>
      <c r="BY39" s="112"/>
      <c r="BZ39" s="112"/>
      <c r="CA39" s="112"/>
      <c r="CB39" s="112"/>
      <c r="CC39" s="112"/>
      <c r="CD39" s="112"/>
      <c r="CE39" s="113"/>
      <c r="CF39" s="136" t="s">
        <v>379</v>
      </c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8"/>
      <c r="CS39" s="41" t="s">
        <v>255</v>
      </c>
      <c r="CT39" s="112"/>
      <c r="CU39" s="112"/>
      <c r="CV39" s="39" t="s">
        <v>255</v>
      </c>
      <c r="CW39" s="39" t="s">
        <v>255</v>
      </c>
      <c r="CX39" s="39" t="s">
        <v>255</v>
      </c>
      <c r="CY39" s="39" t="s">
        <v>255</v>
      </c>
      <c r="CZ39" s="39" t="s">
        <v>255</v>
      </c>
      <c r="DA39" s="39" t="s">
        <v>255</v>
      </c>
      <c r="DB39" s="39" t="s">
        <v>255</v>
      </c>
      <c r="DC39" s="39" t="s">
        <v>255</v>
      </c>
      <c r="DD39" s="39" t="s">
        <v>255</v>
      </c>
      <c r="DE39" s="111" t="s">
        <v>34</v>
      </c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3"/>
    </row>
    <row r="40" spans="1:121" s="56" customFormat="1" ht="27" customHeight="1">
      <c r="A40" s="118" t="s">
        <v>380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9"/>
      <c r="BX40" s="91" t="s">
        <v>49</v>
      </c>
      <c r="BY40" s="92"/>
      <c r="BZ40" s="92"/>
      <c r="CA40" s="92"/>
      <c r="CB40" s="92"/>
      <c r="CC40" s="92"/>
      <c r="CD40" s="92"/>
      <c r="CE40" s="93"/>
      <c r="CF40" s="94" t="s">
        <v>381</v>
      </c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6"/>
      <c r="CS40" s="67"/>
      <c r="CT40" s="53"/>
      <c r="CU40" s="53"/>
      <c r="CV40" s="82"/>
      <c r="CW40" s="82"/>
      <c r="CX40" s="82"/>
      <c r="CY40" s="82"/>
      <c r="CZ40" s="82"/>
      <c r="DA40" s="82"/>
      <c r="DB40" s="82"/>
      <c r="DC40" s="82"/>
      <c r="DD40" s="82"/>
      <c r="DE40" s="69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70"/>
    </row>
    <row r="41" spans="1:140" s="30" customFormat="1" ht="19.5" customHeight="1">
      <c r="A41" s="127" t="s">
        <v>52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9"/>
      <c r="BX41" s="124" t="s">
        <v>53</v>
      </c>
      <c r="BY41" s="125"/>
      <c r="BZ41" s="125"/>
      <c r="CA41" s="125"/>
      <c r="CB41" s="125"/>
      <c r="CC41" s="125"/>
      <c r="CD41" s="125"/>
      <c r="CE41" s="126"/>
      <c r="CF41" s="132" t="s">
        <v>34</v>
      </c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6"/>
      <c r="CS41" s="31" t="s">
        <v>255</v>
      </c>
      <c r="CT41" s="112"/>
      <c r="CU41" s="112"/>
      <c r="CV41" s="37" t="s">
        <v>34</v>
      </c>
      <c r="CW41" s="37" t="s">
        <v>255</v>
      </c>
      <c r="CX41" s="37" t="s">
        <v>255</v>
      </c>
      <c r="CY41" s="37" t="s">
        <v>34</v>
      </c>
      <c r="CZ41" s="37" t="s">
        <v>255</v>
      </c>
      <c r="DA41" s="37" t="s">
        <v>255</v>
      </c>
      <c r="DB41" s="37" t="s">
        <v>34</v>
      </c>
      <c r="DC41" s="37" t="s">
        <v>34</v>
      </c>
      <c r="DD41" s="37" t="s">
        <v>34</v>
      </c>
      <c r="DE41" s="111" t="s">
        <v>34</v>
      </c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3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</row>
    <row r="42" spans="1:140" s="30" customFormat="1" ht="21" customHeight="1">
      <c r="A42" s="127" t="s">
        <v>41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9"/>
      <c r="BX42" s="124"/>
      <c r="BY42" s="125"/>
      <c r="BZ42" s="125"/>
      <c r="CA42" s="125"/>
      <c r="CB42" s="125"/>
      <c r="CC42" s="125"/>
      <c r="CD42" s="125"/>
      <c r="CE42" s="126"/>
      <c r="CF42" s="115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7"/>
      <c r="CS42" s="41"/>
      <c r="CT42" s="112"/>
      <c r="CU42" s="112"/>
      <c r="CV42" s="32"/>
      <c r="CW42" s="32"/>
      <c r="CX42" s="32"/>
      <c r="CY42" s="32"/>
      <c r="CZ42" s="32"/>
      <c r="DA42" s="32"/>
      <c r="DB42" s="32"/>
      <c r="DC42" s="32"/>
      <c r="DD42" s="32"/>
      <c r="DE42" s="111" t="s">
        <v>34</v>
      </c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3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</row>
    <row r="43" spans="1:121" s="56" customFormat="1" ht="21" customHeight="1">
      <c r="A43" s="217" t="s">
        <v>334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9"/>
      <c r="BX43" s="91" t="s">
        <v>54</v>
      </c>
      <c r="BY43" s="92"/>
      <c r="BZ43" s="92"/>
      <c r="CA43" s="92"/>
      <c r="CB43" s="92"/>
      <c r="CC43" s="92"/>
      <c r="CD43" s="92"/>
      <c r="CE43" s="93"/>
      <c r="CF43" s="114" t="s">
        <v>34</v>
      </c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3"/>
      <c r="CS43" s="53" t="s">
        <v>255</v>
      </c>
      <c r="CT43" s="92"/>
      <c r="CU43" s="92"/>
      <c r="CV43" s="82" t="s">
        <v>255</v>
      </c>
      <c r="CW43" s="82" t="s">
        <v>255</v>
      </c>
      <c r="CX43" s="82" t="s">
        <v>255</v>
      </c>
      <c r="CY43" s="82" t="s">
        <v>255</v>
      </c>
      <c r="CZ43" s="82" t="s">
        <v>255</v>
      </c>
      <c r="DA43" s="82" t="s">
        <v>255</v>
      </c>
      <c r="DB43" s="82" t="s">
        <v>255</v>
      </c>
      <c r="DC43" s="82" t="s">
        <v>255</v>
      </c>
      <c r="DD43" s="82" t="s">
        <v>255</v>
      </c>
      <c r="DE43" s="114" t="s">
        <v>34</v>
      </c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3"/>
    </row>
    <row r="44" spans="1:121" s="40" customFormat="1" ht="53.25" customHeight="1">
      <c r="A44" s="153" t="s">
        <v>55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209" t="s">
        <v>56</v>
      </c>
      <c r="BY44" s="195"/>
      <c r="BZ44" s="195"/>
      <c r="CA44" s="195"/>
      <c r="CB44" s="195"/>
      <c r="CC44" s="195"/>
      <c r="CD44" s="195"/>
      <c r="CE44" s="210"/>
      <c r="CF44" s="211" t="s">
        <v>57</v>
      </c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210"/>
      <c r="CS44" s="79" t="s">
        <v>255</v>
      </c>
      <c r="CT44" s="195"/>
      <c r="CU44" s="195"/>
      <c r="CV44" s="83" t="s">
        <v>255</v>
      </c>
      <c r="CW44" s="83" t="s">
        <v>255</v>
      </c>
      <c r="CX44" s="83" t="s">
        <v>255</v>
      </c>
      <c r="CY44" s="83" t="s">
        <v>255</v>
      </c>
      <c r="CZ44" s="83" t="s">
        <v>255</v>
      </c>
      <c r="DA44" s="83" t="s">
        <v>255</v>
      </c>
      <c r="DB44" s="83" t="s">
        <v>255</v>
      </c>
      <c r="DC44" s="83" t="s">
        <v>255</v>
      </c>
      <c r="DD44" s="83" t="s">
        <v>255</v>
      </c>
      <c r="DE44" s="188" t="s">
        <v>34</v>
      </c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90"/>
    </row>
    <row r="45" spans="1:140" s="57" customFormat="1" ht="26.25" customHeight="1">
      <c r="A45" s="212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3" t="s">
        <v>59</v>
      </c>
      <c r="BY45" s="214"/>
      <c r="BZ45" s="214"/>
      <c r="CA45" s="214"/>
      <c r="CB45" s="214"/>
      <c r="CC45" s="214"/>
      <c r="CD45" s="214"/>
      <c r="CE45" s="215"/>
      <c r="CF45" s="216" t="s">
        <v>34</v>
      </c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5"/>
      <c r="CS45" s="77"/>
      <c r="CT45" s="92"/>
      <c r="CU45" s="92"/>
      <c r="CV45" s="78">
        <f>SUM(CV47)+CV51+CV53+CV54+CV56+CV78+CV91+CV95</f>
        <v>69031164.69</v>
      </c>
      <c r="CW45" s="78">
        <f>SUM(CW47)+CW67+CW71+CW72+CW75+CW95</f>
        <v>17772067.85</v>
      </c>
      <c r="CX45" s="78">
        <f>SUM(CX47)+CX51+CX53+CX54+CX56+CX71+CX78+CX91+CX95</f>
        <v>2502481.77</v>
      </c>
      <c r="CY45" s="78">
        <f>SUM(CY47)+CY51+CY53+CY54+CY56+CY78+CY91+CY95</f>
        <v>70935356.5</v>
      </c>
      <c r="CZ45" s="78">
        <f>SUM(CZ47)+CZ67+CZ71+CZ75+CZ95</f>
        <v>16697751.39</v>
      </c>
      <c r="DA45" s="78">
        <f>SUM(DA47)+DA51+DA53+DA54+DA56+DA71+DA78+DA91+DA95</f>
        <v>1036000</v>
      </c>
      <c r="DB45" s="78">
        <f>SUM(DB47)+DB51+DB53+DB54+DB56+DB78+DB91+DB95</f>
        <v>74669045.60000001</v>
      </c>
      <c r="DC45" s="78">
        <f>SUM(DC47)+DC67+DC71+DC75+DC95</f>
        <v>24729640.35</v>
      </c>
      <c r="DD45" s="78">
        <f>SUM(DD47)+DD51+DD53+DD54+DD56+DD71+DD78+DD91+DD95</f>
        <v>1039000</v>
      </c>
      <c r="DE45" s="198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200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</row>
    <row r="46" spans="1:140" s="30" customFormat="1" ht="34.5" customHeight="1">
      <c r="A46" s="139" t="s">
        <v>60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24" t="s">
        <v>61</v>
      </c>
      <c r="BY46" s="125"/>
      <c r="BZ46" s="125"/>
      <c r="CA46" s="125"/>
      <c r="CB46" s="125"/>
      <c r="CC46" s="125"/>
      <c r="CD46" s="125"/>
      <c r="CE46" s="126"/>
      <c r="CF46" s="132" t="s">
        <v>34</v>
      </c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6"/>
      <c r="CS46" s="31"/>
      <c r="CT46" s="112"/>
      <c r="CU46" s="112"/>
      <c r="CV46" s="38"/>
      <c r="CW46" s="38"/>
      <c r="CX46" s="38"/>
      <c r="CY46" s="38"/>
      <c r="CZ46" s="38"/>
      <c r="DA46" s="38"/>
      <c r="DB46" s="38"/>
      <c r="DC46" s="38"/>
      <c r="DD46" s="38"/>
      <c r="DE46" s="145" t="s">
        <v>34</v>
      </c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7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</row>
    <row r="47" spans="1:140" s="30" customFormat="1" ht="37.5" customHeight="1">
      <c r="A47" s="139" t="s">
        <v>62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24" t="s">
        <v>63</v>
      </c>
      <c r="BY47" s="125"/>
      <c r="BZ47" s="125"/>
      <c r="CA47" s="125"/>
      <c r="CB47" s="125"/>
      <c r="CC47" s="125"/>
      <c r="CD47" s="125"/>
      <c r="CE47" s="126"/>
      <c r="CF47" s="132" t="s">
        <v>64</v>
      </c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6"/>
      <c r="CS47" s="31" t="s">
        <v>194</v>
      </c>
      <c r="CT47" s="112"/>
      <c r="CU47" s="112"/>
      <c r="CV47" s="38">
        <f>SUM(CV48)+CV49+CV58</f>
        <v>48831248.760000005</v>
      </c>
      <c r="CW47" s="38">
        <f>SUM(CW48)+CW49+CW51+CW58</f>
        <v>3127111.5</v>
      </c>
      <c r="CX47" s="38">
        <f>SUM(CX48)+CX49+CX58</f>
        <v>419179</v>
      </c>
      <c r="CY47" s="38">
        <f aca="true" t="shared" si="0" ref="CX47:DC47">SUM(CY48)+CY49+CY58</f>
        <v>57535608</v>
      </c>
      <c r="CZ47" s="38">
        <f t="shared" si="0"/>
        <v>3421480.8</v>
      </c>
      <c r="DA47" s="38">
        <f t="shared" si="0"/>
        <v>366000</v>
      </c>
      <c r="DB47" s="38">
        <f t="shared" si="0"/>
        <v>60654088</v>
      </c>
      <c r="DC47" s="38">
        <f t="shared" si="0"/>
        <v>3441010.8</v>
      </c>
      <c r="DD47" s="38">
        <f>SUM(DD48)+DD58</f>
        <v>366000</v>
      </c>
      <c r="DE47" s="145" t="s">
        <v>34</v>
      </c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7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</row>
    <row r="48" spans="1:140" s="30" customFormat="1" ht="28.5" customHeight="1">
      <c r="A48" s="139" t="s">
        <v>196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24" t="s">
        <v>63</v>
      </c>
      <c r="BY48" s="125"/>
      <c r="BZ48" s="125"/>
      <c r="CA48" s="125"/>
      <c r="CB48" s="125"/>
      <c r="CC48" s="125"/>
      <c r="CD48" s="125"/>
      <c r="CE48" s="126"/>
      <c r="CF48" s="132" t="s">
        <v>64</v>
      </c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6"/>
      <c r="CS48" s="31" t="s">
        <v>192</v>
      </c>
      <c r="CT48" s="112"/>
      <c r="CU48" s="112"/>
      <c r="CV48" s="38">
        <v>37273331.1</v>
      </c>
      <c r="CW48" s="38">
        <v>2303866.66</v>
      </c>
      <c r="CX48" s="38">
        <v>321950</v>
      </c>
      <c r="CY48" s="38">
        <v>43960080</v>
      </c>
      <c r="CZ48" s="38">
        <f>1115108+72757.14+1440000</f>
        <v>2627865.1399999997</v>
      </c>
      <c r="DA48" s="38">
        <v>281000</v>
      </c>
      <c r="DB48" s="38">
        <f>42890848+3647155</f>
        <v>46538003</v>
      </c>
      <c r="DC48" s="38">
        <f>1130108+72757.14+1440000</f>
        <v>2642865.1399999997</v>
      </c>
      <c r="DD48" s="75">
        <v>281000</v>
      </c>
      <c r="DE48" s="145" t="s">
        <v>34</v>
      </c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7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</row>
    <row r="49" spans="1:140" s="30" customFormat="1" ht="28.5" customHeight="1">
      <c r="A49" s="139" t="s">
        <v>197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24" t="s">
        <v>63</v>
      </c>
      <c r="BY49" s="125"/>
      <c r="BZ49" s="125"/>
      <c r="CA49" s="125"/>
      <c r="CB49" s="125"/>
      <c r="CC49" s="125"/>
      <c r="CD49" s="125"/>
      <c r="CE49" s="126"/>
      <c r="CF49" s="132" t="s">
        <v>64</v>
      </c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6"/>
      <c r="CS49" s="31" t="s">
        <v>195</v>
      </c>
      <c r="CT49" s="112"/>
      <c r="CU49" s="112"/>
      <c r="CV49" s="38">
        <v>261463.57</v>
      </c>
      <c r="CW49" s="38"/>
      <c r="CX49" s="38"/>
      <c r="CY49" s="38"/>
      <c r="CZ49" s="38"/>
      <c r="DA49" s="38"/>
      <c r="DB49" s="38"/>
      <c r="DC49" s="38"/>
      <c r="DD49" s="38"/>
      <c r="DE49" s="145" t="s">
        <v>34</v>
      </c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7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</row>
    <row r="50" spans="1:140" s="30" customFormat="1" ht="28.5" customHeight="1">
      <c r="A50" s="139" t="s">
        <v>65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69"/>
      <c r="BX50" s="124" t="s">
        <v>66</v>
      </c>
      <c r="BY50" s="125"/>
      <c r="BZ50" s="125"/>
      <c r="CA50" s="125"/>
      <c r="CB50" s="125"/>
      <c r="CC50" s="125"/>
      <c r="CD50" s="125"/>
      <c r="CE50" s="126"/>
      <c r="CF50" s="132" t="s">
        <v>67</v>
      </c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6"/>
      <c r="CS50" s="31"/>
      <c r="CT50" s="112"/>
      <c r="CU50" s="112"/>
      <c r="CV50" s="38"/>
      <c r="CW50" s="38"/>
      <c r="CX50" s="38"/>
      <c r="CY50" s="38"/>
      <c r="CZ50" s="38"/>
      <c r="DA50" s="38"/>
      <c r="DB50" s="38"/>
      <c r="DC50" s="38"/>
      <c r="DD50" s="38"/>
      <c r="DE50" s="145" t="s">
        <v>34</v>
      </c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7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</row>
    <row r="51" spans="1:140" s="30" customFormat="1" ht="28.5" customHeight="1">
      <c r="A51" s="139" t="s">
        <v>199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69"/>
      <c r="BX51" s="124" t="s">
        <v>66</v>
      </c>
      <c r="BY51" s="125"/>
      <c r="BZ51" s="125"/>
      <c r="CA51" s="125"/>
      <c r="CB51" s="125"/>
      <c r="CC51" s="125"/>
      <c r="CD51" s="125"/>
      <c r="CE51" s="126"/>
      <c r="CF51" s="132" t="s">
        <v>67</v>
      </c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6"/>
      <c r="CS51" s="31" t="s">
        <v>198</v>
      </c>
      <c r="CT51" s="112"/>
      <c r="CU51" s="112"/>
      <c r="CV51" s="38">
        <v>5000</v>
      </c>
      <c r="CW51" s="38">
        <v>126860</v>
      </c>
      <c r="CX51" s="38">
        <v>2000</v>
      </c>
      <c r="CY51" s="38">
        <v>5000</v>
      </c>
      <c r="CZ51" s="38"/>
      <c r="DA51" s="38"/>
      <c r="DB51" s="38">
        <v>5000</v>
      </c>
      <c r="DC51" s="38"/>
      <c r="DD51" s="38"/>
      <c r="DE51" s="145" t="s">
        <v>34</v>
      </c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7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</row>
    <row r="52" spans="1:140" s="30" customFormat="1" ht="28.5" customHeight="1">
      <c r="A52" s="139" t="s">
        <v>245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69"/>
      <c r="BX52" s="124" t="s">
        <v>66</v>
      </c>
      <c r="BY52" s="125"/>
      <c r="BZ52" s="125"/>
      <c r="CA52" s="125"/>
      <c r="CB52" s="125"/>
      <c r="CC52" s="125"/>
      <c r="CD52" s="125"/>
      <c r="CE52" s="126"/>
      <c r="CF52" s="132" t="s">
        <v>67</v>
      </c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6"/>
      <c r="CS52" s="31" t="s">
        <v>244</v>
      </c>
      <c r="CT52" s="112"/>
      <c r="CU52" s="112"/>
      <c r="CV52" s="38"/>
      <c r="CW52" s="38"/>
      <c r="CX52" s="38"/>
      <c r="CY52" s="38"/>
      <c r="CZ52" s="38"/>
      <c r="DA52" s="38"/>
      <c r="DB52" s="38"/>
      <c r="DC52" s="38"/>
      <c r="DD52" s="38"/>
      <c r="DE52" s="145" t="s">
        <v>34</v>
      </c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7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</row>
    <row r="53" spans="1:140" s="30" customFormat="1" ht="28.5" customHeight="1">
      <c r="A53" s="139" t="s">
        <v>201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69"/>
      <c r="BX53" s="124" t="s">
        <v>66</v>
      </c>
      <c r="BY53" s="125"/>
      <c r="BZ53" s="125"/>
      <c r="CA53" s="125"/>
      <c r="CB53" s="125"/>
      <c r="CC53" s="125"/>
      <c r="CD53" s="125"/>
      <c r="CE53" s="126"/>
      <c r="CF53" s="132" t="s">
        <v>67</v>
      </c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6"/>
      <c r="CS53" s="31" t="s">
        <v>200</v>
      </c>
      <c r="CT53" s="112"/>
      <c r="CU53" s="112"/>
      <c r="CV53" s="38">
        <v>29379.8</v>
      </c>
      <c r="CW53" s="38"/>
      <c r="CX53" s="38">
        <v>20000</v>
      </c>
      <c r="CY53" s="38">
        <v>30000</v>
      </c>
      <c r="CZ53" s="38"/>
      <c r="DA53" s="38"/>
      <c r="DB53" s="38">
        <v>30000</v>
      </c>
      <c r="DC53" s="38"/>
      <c r="DD53" s="38"/>
      <c r="DE53" s="145" t="s">
        <v>34</v>
      </c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7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</row>
    <row r="54" spans="1:140" s="30" customFormat="1" ht="28.5" customHeight="1">
      <c r="A54" s="139" t="s">
        <v>197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69"/>
      <c r="BX54" s="124" t="s">
        <v>66</v>
      </c>
      <c r="BY54" s="125"/>
      <c r="BZ54" s="125"/>
      <c r="CA54" s="125"/>
      <c r="CB54" s="125"/>
      <c r="CC54" s="125"/>
      <c r="CD54" s="125"/>
      <c r="CE54" s="126"/>
      <c r="CF54" s="132" t="s">
        <v>67</v>
      </c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6"/>
      <c r="CS54" s="31" t="s">
        <v>195</v>
      </c>
      <c r="CT54" s="112"/>
      <c r="CU54" s="112"/>
      <c r="CV54" s="38"/>
      <c r="CW54" s="38"/>
      <c r="CX54" s="38"/>
      <c r="CY54" s="38"/>
      <c r="CZ54" s="38"/>
      <c r="DA54" s="38"/>
      <c r="DB54" s="38"/>
      <c r="DC54" s="38"/>
      <c r="DD54" s="38"/>
      <c r="DE54" s="145" t="s">
        <v>34</v>
      </c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7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</row>
    <row r="55" spans="1:140" s="30" customFormat="1" ht="36.75" customHeight="1">
      <c r="A55" s="107" t="s">
        <v>68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41" t="s">
        <v>69</v>
      </c>
      <c r="BY55" s="142"/>
      <c r="BZ55" s="142"/>
      <c r="CA55" s="142"/>
      <c r="CB55" s="142"/>
      <c r="CC55" s="142"/>
      <c r="CD55" s="142"/>
      <c r="CE55" s="143"/>
      <c r="CF55" s="144" t="s">
        <v>70</v>
      </c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3"/>
      <c r="CS55" s="31"/>
      <c r="CT55" s="112"/>
      <c r="CU55" s="112"/>
      <c r="CV55" s="38"/>
      <c r="CW55" s="38"/>
      <c r="CX55" s="38"/>
      <c r="CY55" s="38"/>
      <c r="CZ55" s="38"/>
      <c r="DA55" s="38"/>
      <c r="DB55" s="38"/>
      <c r="DC55" s="38"/>
      <c r="DD55" s="38"/>
      <c r="DE55" s="145" t="s">
        <v>34</v>
      </c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7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</row>
    <row r="56" spans="1:140" s="30" customFormat="1" ht="28.5" customHeight="1">
      <c r="A56" s="107" t="s">
        <v>201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41" t="s">
        <v>69</v>
      </c>
      <c r="BY56" s="142"/>
      <c r="BZ56" s="142"/>
      <c r="CA56" s="142"/>
      <c r="CB56" s="142"/>
      <c r="CC56" s="142"/>
      <c r="CD56" s="142"/>
      <c r="CE56" s="143"/>
      <c r="CF56" s="144" t="s">
        <v>70</v>
      </c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3"/>
      <c r="CS56" s="31" t="s">
        <v>200</v>
      </c>
      <c r="CT56" s="112"/>
      <c r="CU56" s="112"/>
      <c r="CV56" s="38"/>
      <c r="CW56" s="38"/>
      <c r="CX56" s="38"/>
      <c r="CY56" s="38"/>
      <c r="CZ56" s="38"/>
      <c r="DA56" s="38"/>
      <c r="DB56" s="38"/>
      <c r="DC56" s="38"/>
      <c r="DD56" s="38"/>
      <c r="DE56" s="145" t="s">
        <v>34</v>
      </c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7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</row>
    <row r="57" spans="1:140" s="30" customFormat="1" ht="52.5" customHeight="1">
      <c r="A57" s="107" t="s">
        <v>71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208"/>
      <c r="BX57" s="141" t="s">
        <v>72</v>
      </c>
      <c r="BY57" s="142"/>
      <c r="BZ57" s="142"/>
      <c r="CA57" s="142"/>
      <c r="CB57" s="142"/>
      <c r="CC57" s="142"/>
      <c r="CD57" s="142"/>
      <c r="CE57" s="143"/>
      <c r="CF57" s="144" t="s">
        <v>73</v>
      </c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3"/>
      <c r="CS57" s="31"/>
      <c r="CT57" s="112"/>
      <c r="CU57" s="112"/>
      <c r="CV57" s="38"/>
      <c r="CW57" s="38"/>
      <c r="CX57" s="38"/>
      <c r="CY57" s="38"/>
      <c r="CZ57" s="38"/>
      <c r="DA57" s="38"/>
      <c r="DB57" s="38"/>
      <c r="DC57" s="38"/>
      <c r="DD57" s="38"/>
      <c r="DE57" s="145" t="s">
        <v>34</v>
      </c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7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</row>
    <row r="58" spans="1:140" s="30" customFormat="1" ht="35.25" customHeight="1">
      <c r="A58" s="107" t="s">
        <v>74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41" t="s">
        <v>75</v>
      </c>
      <c r="BY58" s="142"/>
      <c r="BZ58" s="142"/>
      <c r="CA58" s="142"/>
      <c r="CB58" s="142"/>
      <c r="CC58" s="142"/>
      <c r="CD58" s="142"/>
      <c r="CE58" s="143"/>
      <c r="CF58" s="144" t="s">
        <v>73</v>
      </c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3"/>
      <c r="CS58" s="31" t="s">
        <v>193</v>
      </c>
      <c r="CT58" s="112"/>
      <c r="CU58" s="112"/>
      <c r="CV58" s="38">
        <v>11296454.09</v>
      </c>
      <c r="CW58" s="38">
        <v>696384.84</v>
      </c>
      <c r="CX58" s="38">
        <v>97229</v>
      </c>
      <c r="CY58" s="38">
        <v>13575528</v>
      </c>
      <c r="CZ58" s="38">
        <f>336763+21972.66+434880</f>
        <v>793615.6599999999</v>
      </c>
      <c r="DA58" s="38">
        <v>85000</v>
      </c>
      <c r="DB58" s="38">
        <f>13014644+1101441</f>
        <v>14116085</v>
      </c>
      <c r="DC58" s="38">
        <f>341293+21972.66+434880</f>
        <v>798145.6599999999</v>
      </c>
      <c r="DD58" s="38">
        <v>85000</v>
      </c>
      <c r="DE58" s="145" t="s">
        <v>34</v>
      </c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7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</row>
    <row r="59" spans="1:121" s="40" customFormat="1" ht="22.5" customHeight="1">
      <c r="A59" s="201" t="s">
        <v>258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3"/>
      <c r="BX59" s="155" t="s">
        <v>259</v>
      </c>
      <c r="BY59" s="112"/>
      <c r="BZ59" s="112"/>
      <c r="CA59" s="112"/>
      <c r="CB59" s="112"/>
      <c r="CC59" s="112"/>
      <c r="CD59" s="112"/>
      <c r="CE59" s="113"/>
      <c r="CF59" s="111" t="s">
        <v>73</v>
      </c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3"/>
      <c r="CS59" s="31" t="s">
        <v>255</v>
      </c>
      <c r="CT59" s="112"/>
      <c r="CU59" s="112"/>
      <c r="CV59" s="43"/>
      <c r="CW59" s="43"/>
      <c r="CX59" s="43"/>
      <c r="CY59" s="43"/>
      <c r="CZ59" s="43"/>
      <c r="DA59" s="43"/>
      <c r="DB59" s="43"/>
      <c r="DC59" s="43"/>
      <c r="DD59" s="43"/>
      <c r="DE59" s="145" t="s">
        <v>34</v>
      </c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7"/>
    </row>
    <row r="60" spans="1:121" s="40" customFormat="1" ht="43.5" customHeight="1">
      <c r="A60" s="201" t="s">
        <v>260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3"/>
      <c r="BX60" s="204" t="s">
        <v>261</v>
      </c>
      <c r="BY60" s="205"/>
      <c r="BZ60" s="205"/>
      <c r="CA60" s="205"/>
      <c r="CB60" s="205"/>
      <c r="CC60" s="205"/>
      <c r="CD60" s="205"/>
      <c r="CE60" s="206"/>
      <c r="CF60" s="207" t="s">
        <v>262</v>
      </c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6"/>
      <c r="CS60" s="31" t="s">
        <v>255</v>
      </c>
      <c r="CT60" s="112"/>
      <c r="CU60" s="112"/>
      <c r="CV60" s="43" t="s">
        <v>255</v>
      </c>
      <c r="CW60" s="43" t="s">
        <v>255</v>
      </c>
      <c r="CX60" s="43" t="s">
        <v>255</v>
      </c>
      <c r="CY60" s="43" t="s">
        <v>255</v>
      </c>
      <c r="CZ60" s="43" t="s">
        <v>255</v>
      </c>
      <c r="DA60" s="43" t="s">
        <v>255</v>
      </c>
      <c r="DB60" s="43" t="s">
        <v>255</v>
      </c>
      <c r="DC60" s="43" t="s">
        <v>255</v>
      </c>
      <c r="DD60" s="43" t="s">
        <v>255</v>
      </c>
      <c r="DE60" s="145" t="s">
        <v>34</v>
      </c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7"/>
    </row>
    <row r="61" spans="1:121" s="40" customFormat="1" ht="36" customHeight="1">
      <c r="A61" s="153" t="s">
        <v>263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5" t="s">
        <v>264</v>
      </c>
      <c r="BY61" s="112"/>
      <c r="BZ61" s="112"/>
      <c r="CA61" s="112"/>
      <c r="CB61" s="112"/>
      <c r="CC61" s="112"/>
      <c r="CD61" s="112"/>
      <c r="CE61" s="113"/>
      <c r="CF61" s="111" t="s">
        <v>265</v>
      </c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3"/>
      <c r="CS61" s="31" t="s">
        <v>255</v>
      </c>
      <c r="CT61" s="112"/>
      <c r="CU61" s="112"/>
      <c r="CV61" s="43" t="s">
        <v>255</v>
      </c>
      <c r="CW61" s="43" t="s">
        <v>255</v>
      </c>
      <c r="CX61" s="43" t="s">
        <v>255</v>
      </c>
      <c r="CY61" s="43" t="s">
        <v>255</v>
      </c>
      <c r="CZ61" s="43" t="s">
        <v>255</v>
      </c>
      <c r="DA61" s="43" t="s">
        <v>255</v>
      </c>
      <c r="DB61" s="43" t="s">
        <v>255</v>
      </c>
      <c r="DC61" s="43" t="s">
        <v>255</v>
      </c>
      <c r="DD61" s="43" t="s">
        <v>255</v>
      </c>
      <c r="DE61" s="145" t="s">
        <v>34</v>
      </c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7"/>
    </row>
    <row r="62" spans="1:121" s="40" customFormat="1" ht="39.75" customHeight="1">
      <c r="A62" s="153" t="s">
        <v>266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5" t="s">
        <v>267</v>
      </c>
      <c r="BY62" s="112"/>
      <c r="BZ62" s="112"/>
      <c r="CA62" s="112"/>
      <c r="CB62" s="112"/>
      <c r="CC62" s="112"/>
      <c r="CD62" s="112"/>
      <c r="CE62" s="113"/>
      <c r="CF62" s="111" t="s">
        <v>268</v>
      </c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3"/>
      <c r="CS62" s="31" t="s">
        <v>255</v>
      </c>
      <c r="CT62" s="112"/>
      <c r="CU62" s="112"/>
      <c r="CV62" s="43" t="s">
        <v>255</v>
      </c>
      <c r="CW62" s="43" t="s">
        <v>255</v>
      </c>
      <c r="CX62" s="43" t="s">
        <v>255</v>
      </c>
      <c r="CY62" s="43" t="s">
        <v>255</v>
      </c>
      <c r="CZ62" s="43" t="s">
        <v>255</v>
      </c>
      <c r="DA62" s="43" t="s">
        <v>255</v>
      </c>
      <c r="DB62" s="43" t="s">
        <v>255</v>
      </c>
      <c r="DC62" s="43" t="s">
        <v>255</v>
      </c>
      <c r="DD62" s="43" t="s">
        <v>255</v>
      </c>
      <c r="DE62" s="145" t="s">
        <v>34</v>
      </c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7"/>
    </row>
    <row r="63" spans="1:121" s="40" customFormat="1" ht="34.5" customHeight="1">
      <c r="A63" s="153" t="s">
        <v>269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5" t="s">
        <v>270</v>
      </c>
      <c r="BY63" s="112"/>
      <c r="BZ63" s="112"/>
      <c r="CA63" s="112"/>
      <c r="CB63" s="112"/>
      <c r="CC63" s="112"/>
      <c r="CD63" s="112"/>
      <c r="CE63" s="113"/>
      <c r="CF63" s="111" t="s">
        <v>268</v>
      </c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3"/>
      <c r="CS63" s="31" t="s">
        <v>255</v>
      </c>
      <c r="CT63" s="112"/>
      <c r="CU63" s="112"/>
      <c r="CV63" s="43" t="s">
        <v>255</v>
      </c>
      <c r="CW63" s="43" t="s">
        <v>255</v>
      </c>
      <c r="CX63" s="43" t="s">
        <v>255</v>
      </c>
      <c r="CY63" s="43" t="s">
        <v>255</v>
      </c>
      <c r="CZ63" s="43" t="s">
        <v>255</v>
      </c>
      <c r="DA63" s="43" t="s">
        <v>255</v>
      </c>
      <c r="DB63" s="43" t="s">
        <v>255</v>
      </c>
      <c r="DC63" s="43" t="s">
        <v>255</v>
      </c>
      <c r="DD63" s="43" t="s">
        <v>255</v>
      </c>
      <c r="DE63" s="145" t="s">
        <v>34</v>
      </c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7"/>
    </row>
    <row r="64" spans="1:121" s="40" customFormat="1" ht="22.5" customHeight="1">
      <c r="A64" s="153" t="s">
        <v>271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5" t="s">
        <v>272</v>
      </c>
      <c r="BY64" s="112"/>
      <c r="BZ64" s="112"/>
      <c r="CA64" s="112"/>
      <c r="CB64" s="112"/>
      <c r="CC64" s="112"/>
      <c r="CD64" s="112"/>
      <c r="CE64" s="113"/>
      <c r="CF64" s="111" t="s">
        <v>268</v>
      </c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3"/>
      <c r="CS64" s="31" t="s">
        <v>255</v>
      </c>
      <c r="CT64" s="112"/>
      <c r="CU64" s="112"/>
      <c r="CV64" s="43" t="s">
        <v>255</v>
      </c>
      <c r="CW64" s="43" t="s">
        <v>255</v>
      </c>
      <c r="CX64" s="43" t="s">
        <v>255</v>
      </c>
      <c r="CY64" s="43" t="s">
        <v>255</v>
      </c>
      <c r="CZ64" s="43" t="s">
        <v>255</v>
      </c>
      <c r="DA64" s="43" t="s">
        <v>255</v>
      </c>
      <c r="DB64" s="43" t="s">
        <v>255</v>
      </c>
      <c r="DC64" s="43" t="s">
        <v>255</v>
      </c>
      <c r="DD64" s="43" t="s">
        <v>255</v>
      </c>
      <c r="DE64" s="145" t="s">
        <v>34</v>
      </c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7"/>
    </row>
    <row r="65" spans="1:140" s="30" customFormat="1" ht="20.25" customHeight="1">
      <c r="A65" s="139" t="s">
        <v>76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24" t="s">
        <v>77</v>
      </c>
      <c r="BY65" s="125"/>
      <c r="BZ65" s="125"/>
      <c r="CA65" s="125"/>
      <c r="CB65" s="125"/>
      <c r="CC65" s="125"/>
      <c r="CD65" s="125"/>
      <c r="CE65" s="126"/>
      <c r="CF65" s="132" t="s">
        <v>78</v>
      </c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6"/>
      <c r="CS65" s="31"/>
      <c r="CT65" s="112"/>
      <c r="CU65" s="112"/>
      <c r="CV65" s="38"/>
      <c r="CW65" s="38"/>
      <c r="CX65" s="38"/>
      <c r="CY65" s="38"/>
      <c r="CZ65" s="38"/>
      <c r="DA65" s="38"/>
      <c r="DB65" s="38"/>
      <c r="DC65" s="38"/>
      <c r="DD65" s="38"/>
      <c r="DE65" s="145" t="s">
        <v>34</v>
      </c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7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</row>
    <row r="66" spans="1:140" s="30" customFormat="1" ht="28.5" customHeight="1">
      <c r="A66" s="139" t="s">
        <v>203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24" t="s">
        <v>77</v>
      </c>
      <c r="BY66" s="125"/>
      <c r="BZ66" s="125"/>
      <c r="CA66" s="125"/>
      <c r="CB66" s="125"/>
      <c r="CC66" s="125"/>
      <c r="CD66" s="125"/>
      <c r="CE66" s="126"/>
      <c r="CF66" s="132" t="s">
        <v>238</v>
      </c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6"/>
      <c r="CS66" s="31" t="s">
        <v>202</v>
      </c>
      <c r="CT66" s="112"/>
      <c r="CU66" s="112"/>
      <c r="CV66" s="38"/>
      <c r="CW66" s="38"/>
      <c r="CX66" s="38"/>
      <c r="CY66" s="38"/>
      <c r="CZ66" s="38"/>
      <c r="DA66" s="38"/>
      <c r="DB66" s="38"/>
      <c r="DC66" s="38"/>
      <c r="DD66" s="38"/>
      <c r="DE66" s="145" t="s">
        <v>34</v>
      </c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7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</row>
    <row r="67" spans="1:140" s="30" customFormat="1" ht="51" customHeight="1">
      <c r="A67" s="139" t="s">
        <v>79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24" t="s">
        <v>80</v>
      </c>
      <c r="BY67" s="125"/>
      <c r="BZ67" s="125"/>
      <c r="CA67" s="125"/>
      <c r="CB67" s="125"/>
      <c r="CC67" s="125"/>
      <c r="CD67" s="125"/>
      <c r="CE67" s="126"/>
      <c r="CF67" s="132" t="s">
        <v>81</v>
      </c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6"/>
      <c r="CS67" s="31"/>
      <c r="CT67" s="112"/>
      <c r="CU67" s="112"/>
      <c r="CV67" s="38"/>
      <c r="CW67" s="38">
        <f>SUM(CW68:CW70)</f>
        <v>4874645.96</v>
      </c>
      <c r="CX67" s="38"/>
      <c r="CY67" s="38"/>
      <c r="CZ67" s="38">
        <f>SUM(CZ68:CZ70)</f>
        <v>5374149.89</v>
      </c>
      <c r="DA67" s="38"/>
      <c r="DB67" s="38"/>
      <c r="DC67" s="38">
        <f>SUM(DC68:DC70)</f>
        <v>5376627.8</v>
      </c>
      <c r="DD67" s="38"/>
      <c r="DE67" s="145" t="s">
        <v>34</v>
      </c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7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</row>
    <row r="68" spans="1:140" s="30" customFormat="1" ht="51.75" customHeight="1">
      <c r="A68" s="139" t="s">
        <v>82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24" t="s">
        <v>83</v>
      </c>
      <c r="BY68" s="125"/>
      <c r="BZ68" s="125"/>
      <c r="CA68" s="125"/>
      <c r="CB68" s="125"/>
      <c r="CC68" s="125"/>
      <c r="CD68" s="125"/>
      <c r="CE68" s="126"/>
      <c r="CF68" s="132" t="s">
        <v>84</v>
      </c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6"/>
      <c r="CS68" s="31" t="s">
        <v>202</v>
      </c>
      <c r="CT68" s="112"/>
      <c r="CU68" s="112"/>
      <c r="CV68" s="38"/>
      <c r="CW68" s="38">
        <v>50115.81</v>
      </c>
      <c r="CX68" s="38"/>
      <c r="CY68" s="38"/>
      <c r="CZ68" s="38">
        <v>2900</v>
      </c>
      <c r="DA68" s="38"/>
      <c r="DB68" s="38"/>
      <c r="DC68" s="38">
        <v>2900</v>
      </c>
      <c r="DD68" s="38"/>
      <c r="DE68" s="145" t="s">
        <v>34</v>
      </c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7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</row>
    <row r="69" spans="1:140" s="57" customFormat="1" ht="25.5" customHeight="1">
      <c r="A69" s="101" t="s">
        <v>355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2"/>
      <c r="BX69" s="103" t="s">
        <v>83</v>
      </c>
      <c r="BY69" s="104"/>
      <c r="BZ69" s="104"/>
      <c r="CA69" s="104"/>
      <c r="CB69" s="104"/>
      <c r="CC69" s="104"/>
      <c r="CD69" s="104"/>
      <c r="CE69" s="105"/>
      <c r="CF69" s="106" t="s">
        <v>84</v>
      </c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5"/>
      <c r="CS69" s="53" t="s">
        <v>356</v>
      </c>
      <c r="CT69" s="53"/>
      <c r="CU69" s="53"/>
      <c r="CV69" s="54"/>
      <c r="CW69" s="54">
        <v>310133</v>
      </c>
      <c r="CX69" s="54"/>
      <c r="CY69" s="54"/>
      <c r="CZ69" s="54">
        <f>50000+260150</f>
        <v>310150</v>
      </c>
      <c r="DA69" s="54"/>
      <c r="DB69" s="54"/>
      <c r="DC69" s="54">
        <f>50000+260150</f>
        <v>310150</v>
      </c>
      <c r="DD69" s="54"/>
      <c r="DE69" s="198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200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</row>
    <row r="70" spans="1:140" s="57" customFormat="1" ht="25.5" customHeight="1">
      <c r="A70" s="101" t="s">
        <v>355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2"/>
      <c r="BX70" s="103" t="s">
        <v>83</v>
      </c>
      <c r="BY70" s="104"/>
      <c r="BZ70" s="104"/>
      <c r="CA70" s="104"/>
      <c r="CB70" s="104"/>
      <c r="CC70" s="104"/>
      <c r="CD70" s="104"/>
      <c r="CE70" s="105"/>
      <c r="CF70" s="106" t="s">
        <v>357</v>
      </c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5"/>
      <c r="CS70" s="53" t="s">
        <v>356</v>
      </c>
      <c r="CT70" s="53"/>
      <c r="CU70" s="53"/>
      <c r="CV70" s="54"/>
      <c r="CW70" s="54">
        <v>4514397.15</v>
      </c>
      <c r="CX70" s="54"/>
      <c r="CY70" s="54"/>
      <c r="CZ70" s="54">
        <v>5061099.89</v>
      </c>
      <c r="DA70" s="54"/>
      <c r="DB70" s="54"/>
      <c r="DC70" s="54">
        <v>5063577.8</v>
      </c>
      <c r="DD70" s="54"/>
      <c r="DE70" s="198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200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</row>
    <row r="71" spans="1:140" s="57" customFormat="1" ht="33.75" customHeight="1">
      <c r="A71" s="196" t="s">
        <v>85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03" t="s">
        <v>86</v>
      </c>
      <c r="BY71" s="104"/>
      <c r="BZ71" s="104"/>
      <c r="CA71" s="104"/>
      <c r="CB71" s="104"/>
      <c r="CC71" s="104"/>
      <c r="CD71" s="104"/>
      <c r="CE71" s="105"/>
      <c r="CF71" s="106" t="s">
        <v>87</v>
      </c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5"/>
      <c r="CS71" s="53" t="s">
        <v>237</v>
      </c>
      <c r="CT71" s="92"/>
      <c r="CU71" s="92"/>
      <c r="CV71" s="54"/>
      <c r="CW71" s="54">
        <v>6268000</v>
      </c>
      <c r="CX71" s="54">
        <v>44000</v>
      </c>
      <c r="CY71" s="54"/>
      <c r="CZ71" s="54">
        <v>6895379.4</v>
      </c>
      <c r="DA71" s="54"/>
      <c r="DB71" s="54"/>
      <c r="DC71" s="54">
        <v>7171207.2</v>
      </c>
      <c r="DD71" s="54"/>
      <c r="DE71" s="198" t="s">
        <v>34</v>
      </c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200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</row>
    <row r="72" spans="1:140" s="30" customFormat="1" ht="21.75" customHeight="1">
      <c r="A72" s="139" t="s">
        <v>253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24" t="s">
        <v>86</v>
      </c>
      <c r="BY72" s="125"/>
      <c r="BZ72" s="125"/>
      <c r="CA72" s="125"/>
      <c r="CB72" s="125"/>
      <c r="CC72" s="125"/>
      <c r="CD72" s="125"/>
      <c r="CE72" s="126"/>
      <c r="CF72" s="132" t="s">
        <v>93</v>
      </c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6"/>
      <c r="CS72" s="31" t="s">
        <v>202</v>
      </c>
      <c r="CT72" s="112"/>
      <c r="CU72" s="112"/>
      <c r="CV72" s="38"/>
      <c r="CW72" s="38"/>
      <c r="CX72" s="38"/>
      <c r="CY72" s="38"/>
      <c r="CZ72" s="38"/>
      <c r="DA72" s="38"/>
      <c r="DB72" s="38"/>
      <c r="DC72" s="38"/>
      <c r="DD72" s="38"/>
      <c r="DE72" s="145" t="s">
        <v>34</v>
      </c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7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</row>
    <row r="73" spans="1:140" s="30" customFormat="1" ht="67.5" customHeight="1">
      <c r="A73" s="107" t="s">
        <v>88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285"/>
      <c r="BX73" s="141" t="s">
        <v>89</v>
      </c>
      <c r="BY73" s="142"/>
      <c r="BZ73" s="142"/>
      <c r="CA73" s="142"/>
      <c r="CB73" s="142"/>
      <c r="CC73" s="142"/>
      <c r="CD73" s="142"/>
      <c r="CE73" s="143"/>
      <c r="CF73" s="144" t="s">
        <v>90</v>
      </c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3"/>
      <c r="CS73" s="31"/>
      <c r="CT73" s="112"/>
      <c r="CU73" s="112"/>
      <c r="CV73" s="38"/>
      <c r="CW73" s="38"/>
      <c r="CX73" s="38"/>
      <c r="CY73" s="38"/>
      <c r="CZ73" s="38"/>
      <c r="DA73" s="38"/>
      <c r="DB73" s="38"/>
      <c r="DC73" s="38"/>
      <c r="DD73" s="38"/>
      <c r="DE73" s="145" t="s">
        <v>34</v>
      </c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7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</row>
    <row r="74" spans="1:140" s="30" customFormat="1" ht="25.5" customHeight="1">
      <c r="A74" s="107" t="s">
        <v>254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41" t="s">
        <v>89</v>
      </c>
      <c r="BY74" s="142"/>
      <c r="BZ74" s="142"/>
      <c r="CA74" s="142"/>
      <c r="CB74" s="142"/>
      <c r="CC74" s="142"/>
      <c r="CD74" s="142"/>
      <c r="CE74" s="143"/>
      <c r="CF74" s="144" t="s">
        <v>90</v>
      </c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3"/>
      <c r="CS74" s="31" t="s">
        <v>237</v>
      </c>
      <c r="CT74" s="112"/>
      <c r="CU74" s="112"/>
      <c r="CV74" s="38"/>
      <c r="CW74" s="38"/>
      <c r="CX74" s="38"/>
      <c r="CY74" s="38"/>
      <c r="CZ74" s="38"/>
      <c r="DA74" s="38"/>
      <c r="DB74" s="38"/>
      <c r="DC74" s="38"/>
      <c r="DD74" s="38"/>
      <c r="DE74" s="145" t="s">
        <v>34</v>
      </c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7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</row>
    <row r="75" spans="1:140" s="44" customFormat="1" ht="36" customHeight="1">
      <c r="A75" s="107" t="s">
        <v>91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41" t="s">
        <v>92</v>
      </c>
      <c r="BY75" s="142"/>
      <c r="BZ75" s="142"/>
      <c r="CA75" s="142"/>
      <c r="CB75" s="142"/>
      <c r="CC75" s="142"/>
      <c r="CD75" s="142"/>
      <c r="CE75" s="143"/>
      <c r="CF75" s="144" t="s">
        <v>93</v>
      </c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3"/>
      <c r="CS75" s="31"/>
      <c r="CT75" s="112"/>
      <c r="CU75" s="112"/>
      <c r="CV75" s="38"/>
      <c r="CW75" s="38">
        <f>SUM(CW76:CW77)</f>
        <v>150000</v>
      </c>
      <c r="CX75" s="38"/>
      <c r="CY75" s="38"/>
      <c r="CZ75" s="38">
        <f>SUM(CZ76:CZ77)</f>
        <v>150000</v>
      </c>
      <c r="DA75" s="38"/>
      <c r="DB75" s="38"/>
      <c r="DC75" s="38">
        <f>SUM(DC76:DC77)</f>
        <v>150000</v>
      </c>
      <c r="DD75" s="38"/>
      <c r="DE75" s="145" t="s">
        <v>34</v>
      </c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7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</row>
    <row r="76" spans="1:140" s="44" customFormat="1" ht="20.25" customHeight="1">
      <c r="A76" s="107" t="s">
        <v>254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41" t="s">
        <v>92</v>
      </c>
      <c r="BY76" s="142"/>
      <c r="BZ76" s="142"/>
      <c r="CA76" s="142"/>
      <c r="CB76" s="142"/>
      <c r="CC76" s="142"/>
      <c r="CD76" s="142"/>
      <c r="CE76" s="143"/>
      <c r="CF76" s="144" t="s">
        <v>93</v>
      </c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3"/>
      <c r="CS76" s="31" t="s">
        <v>237</v>
      </c>
      <c r="CT76" s="112"/>
      <c r="CU76" s="112"/>
      <c r="CV76" s="38"/>
      <c r="CW76" s="38"/>
      <c r="CX76" s="38"/>
      <c r="CY76" s="38"/>
      <c r="CZ76" s="38"/>
      <c r="DA76" s="38"/>
      <c r="DB76" s="38"/>
      <c r="DC76" s="38"/>
      <c r="DD76" s="38"/>
      <c r="DE76" s="145" t="s">
        <v>34</v>
      </c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7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</row>
    <row r="77" spans="1:140" s="58" customFormat="1" ht="21.75" customHeight="1">
      <c r="A77" s="109" t="s">
        <v>254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10"/>
      <c r="BX77" s="97"/>
      <c r="BY77" s="98"/>
      <c r="BZ77" s="98"/>
      <c r="CA77" s="98"/>
      <c r="CB77" s="98"/>
      <c r="CC77" s="98"/>
      <c r="CD77" s="98"/>
      <c r="CE77" s="99"/>
      <c r="CF77" s="100" t="s">
        <v>93</v>
      </c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9"/>
      <c r="CS77" s="53" t="s">
        <v>200</v>
      </c>
      <c r="CT77" s="53"/>
      <c r="CU77" s="53"/>
      <c r="CV77" s="54"/>
      <c r="CW77" s="54">
        <v>150000</v>
      </c>
      <c r="CX77" s="54"/>
      <c r="CY77" s="54"/>
      <c r="CZ77" s="54">
        <v>150000</v>
      </c>
      <c r="DA77" s="54"/>
      <c r="DB77" s="54"/>
      <c r="DC77" s="54">
        <v>150000</v>
      </c>
      <c r="DD77" s="54"/>
      <c r="DE77" s="51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5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</row>
    <row r="78" spans="1:140" s="30" customFormat="1" ht="21.75" customHeight="1">
      <c r="A78" s="139" t="s">
        <v>94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24" t="s">
        <v>95</v>
      </c>
      <c r="BY78" s="125"/>
      <c r="BZ78" s="125"/>
      <c r="CA78" s="125"/>
      <c r="CB78" s="125"/>
      <c r="CC78" s="125"/>
      <c r="CD78" s="125"/>
      <c r="CE78" s="126"/>
      <c r="CF78" s="132" t="s">
        <v>96</v>
      </c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6"/>
      <c r="CS78" s="31"/>
      <c r="CT78" s="112"/>
      <c r="CU78" s="112"/>
      <c r="CV78" s="38">
        <f aca="true" t="shared" si="1" ref="CV78:DD78">SUM(CV79:CV86)</f>
        <v>835880</v>
      </c>
      <c r="CW78" s="38">
        <f t="shared" si="1"/>
        <v>0</v>
      </c>
      <c r="CX78" s="38">
        <f t="shared" si="1"/>
        <v>0</v>
      </c>
      <c r="CY78" s="38">
        <f t="shared" si="1"/>
        <v>823100</v>
      </c>
      <c r="CZ78" s="38">
        <f t="shared" si="1"/>
        <v>0</v>
      </c>
      <c r="DA78" s="38">
        <f t="shared" si="1"/>
        <v>0</v>
      </c>
      <c r="DB78" s="38">
        <f t="shared" si="1"/>
        <v>823100</v>
      </c>
      <c r="DC78" s="38">
        <f t="shared" si="1"/>
        <v>0</v>
      </c>
      <c r="DD78" s="38">
        <f t="shared" si="1"/>
        <v>0</v>
      </c>
      <c r="DE78" s="145" t="s">
        <v>34</v>
      </c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7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</row>
    <row r="79" spans="1:140" s="30" customFormat="1" ht="37.5" customHeight="1">
      <c r="A79" s="139" t="s">
        <v>97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91" t="s">
        <v>98</v>
      </c>
      <c r="BY79" s="192"/>
      <c r="BZ79" s="192"/>
      <c r="CA79" s="192"/>
      <c r="CB79" s="192"/>
      <c r="CC79" s="192"/>
      <c r="CD79" s="192"/>
      <c r="CE79" s="193"/>
      <c r="CF79" s="194" t="s">
        <v>99</v>
      </c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3"/>
      <c r="CS79" s="79" t="s">
        <v>204</v>
      </c>
      <c r="CT79" s="195"/>
      <c r="CU79" s="195"/>
      <c r="CV79" s="80">
        <v>835880</v>
      </c>
      <c r="CW79" s="80"/>
      <c r="CX79" s="80"/>
      <c r="CY79" s="80">
        <v>823100</v>
      </c>
      <c r="CZ79" s="80"/>
      <c r="DA79" s="80"/>
      <c r="DB79" s="80">
        <v>823100</v>
      </c>
      <c r="DC79" s="80"/>
      <c r="DD79" s="80"/>
      <c r="DE79" s="188" t="s">
        <v>34</v>
      </c>
      <c r="DF79" s="189"/>
      <c r="DG79" s="189"/>
      <c r="DH79" s="189"/>
      <c r="DI79" s="189"/>
      <c r="DJ79" s="189"/>
      <c r="DK79" s="189"/>
      <c r="DL79" s="189"/>
      <c r="DM79" s="189"/>
      <c r="DN79" s="189"/>
      <c r="DO79" s="189"/>
      <c r="DP79" s="189"/>
      <c r="DQ79" s="19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</row>
    <row r="80" spans="1:140" s="30" customFormat="1" ht="35.25" customHeight="1">
      <c r="A80" s="139" t="s">
        <v>100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24" t="s">
        <v>101</v>
      </c>
      <c r="BY80" s="125"/>
      <c r="BZ80" s="125"/>
      <c r="CA80" s="125"/>
      <c r="CB80" s="125"/>
      <c r="CC80" s="125"/>
      <c r="CD80" s="125"/>
      <c r="CE80" s="126"/>
      <c r="CF80" s="132" t="s">
        <v>102</v>
      </c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6"/>
      <c r="CS80" s="31" t="s">
        <v>204</v>
      </c>
      <c r="CT80" s="112"/>
      <c r="CU80" s="112"/>
      <c r="CV80" s="38"/>
      <c r="CW80" s="38"/>
      <c r="CX80" s="38"/>
      <c r="CY80" s="38"/>
      <c r="CZ80" s="38"/>
      <c r="DA80" s="38"/>
      <c r="DB80" s="38"/>
      <c r="DC80" s="38"/>
      <c r="DD80" s="38"/>
      <c r="DE80" s="145" t="s">
        <v>34</v>
      </c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7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</row>
    <row r="81" spans="1:140" s="30" customFormat="1" ht="43.5" customHeight="1">
      <c r="A81" s="139" t="s">
        <v>103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24" t="s">
        <v>104</v>
      </c>
      <c r="BY81" s="125"/>
      <c r="BZ81" s="125"/>
      <c r="CA81" s="125"/>
      <c r="CB81" s="125"/>
      <c r="CC81" s="125"/>
      <c r="CD81" s="125"/>
      <c r="CE81" s="126"/>
      <c r="CF81" s="132" t="s">
        <v>105</v>
      </c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6"/>
      <c r="CS81" s="31" t="s">
        <v>204</v>
      </c>
      <c r="CT81" s="112"/>
      <c r="CU81" s="112"/>
      <c r="CV81" s="38"/>
      <c r="CW81" s="38"/>
      <c r="CX81" s="38"/>
      <c r="CY81" s="38"/>
      <c r="CZ81" s="38"/>
      <c r="DA81" s="38"/>
      <c r="DB81" s="38"/>
      <c r="DC81" s="38"/>
      <c r="DD81" s="38"/>
      <c r="DE81" s="145" t="s">
        <v>34</v>
      </c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7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</row>
    <row r="82" spans="1:140" s="30" customFormat="1" ht="43.5" customHeight="1">
      <c r="A82" s="139" t="s">
        <v>241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24" t="s">
        <v>104</v>
      </c>
      <c r="BY82" s="125"/>
      <c r="BZ82" s="125"/>
      <c r="CA82" s="125"/>
      <c r="CB82" s="125"/>
      <c r="CC82" s="125"/>
      <c r="CD82" s="125"/>
      <c r="CE82" s="126"/>
      <c r="CF82" s="132" t="s">
        <v>105</v>
      </c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6"/>
      <c r="CS82" s="31" t="s">
        <v>239</v>
      </c>
      <c r="CT82" s="112"/>
      <c r="CU82" s="112"/>
      <c r="CV82" s="38"/>
      <c r="CW82" s="38"/>
      <c r="CX82" s="38"/>
      <c r="CY82" s="38"/>
      <c r="CZ82" s="38"/>
      <c r="DA82" s="38"/>
      <c r="DB82" s="38"/>
      <c r="DC82" s="38"/>
      <c r="DD82" s="38"/>
      <c r="DE82" s="145" t="s">
        <v>34</v>
      </c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7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</row>
    <row r="83" spans="1:140" s="30" customFormat="1" ht="41.25" customHeight="1">
      <c r="A83" s="139" t="s">
        <v>247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24" t="s">
        <v>104</v>
      </c>
      <c r="BY83" s="125"/>
      <c r="BZ83" s="125"/>
      <c r="CA83" s="125"/>
      <c r="CB83" s="125"/>
      <c r="CC83" s="125"/>
      <c r="CD83" s="125"/>
      <c r="CE83" s="126"/>
      <c r="CF83" s="132" t="s">
        <v>105</v>
      </c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6"/>
      <c r="CS83" s="31" t="s">
        <v>246</v>
      </c>
      <c r="CT83" s="112"/>
      <c r="CU83" s="112"/>
      <c r="CV83" s="38"/>
      <c r="CW83" s="38"/>
      <c r="CX83" s="38"/>
      <c r="CY83" s="38"/>
      <c r="CZ83" s="38"/>
      <c r="DA83" s="38"/>
      <c r="DB83" s="38"/>
      <c r="DC83" s="38"/>
      <c r="DD83" s="38"/>
      <c r="DE83" s="145" t="s">
        <v>34</v>
      </c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7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</row>
    <row r="84" spans="1:140" s="30" customFormat="1" ht="18" customHeight="1">
      <c r="A84" s="139" t="s">
        <v>242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24" t="s">
        <v>104</v>
      </c>
      <c r="BY84" s="125"/>
      <c r="BZ84" s="125"/>
      <c r="CA84" s="125"/>
      <c r="CB84" s="125"/>
      <c r="CC84" s="125"/>
      <c r="CD84" s="125"/>
      <c r="CE84" s="126"/>
      <c r="CF84" s="132" t="s">
        <v>105</v>
      </c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6"/>
      <c r="CS84" s="31" t="s">
        <v>240</v>
      </c>
      <c r="CT84" s="112"/>
      <c r="CU84" s="112"/>
      <c r="CV84" s="38"/>
      <c r="CW84" s="38"/>
      <c r="CX84" s="38"/>
      <c r="CY84" s="38"/>
      <c r="CZ84" s="38"/>
      <c r="DA84" s="38"/>
      <c r="DB84" s="38"/>
      <c r="DC84" s="38"/>
      <c r="DD84" s="38"/>
      <c r="DE84" s="145" t="s">
        <v>34</v>
      </c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7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</row>
    <row r="85" spans="1:140" s="30" customFormat="1" ht="19.5" customHeight="1">
      <c r="A85" s="139" t="s">
        <v>243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24" t="s">
        <v>104</v>
      </c>
      <c r="BY85" s="125"/>
      <c r="BZ85" s="125"/>
      <c r="CA85" s="125"/>
      <c r="CB85" s="125"/>
      <c r="CC85" s="125"/>
      <c r="CD85" s="125"/>
      <c r="CE85" s="126"/>
      <c r="CF85" s="132" t="s">
        <v>105</v>
      </c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6"/>
      <c r="CS85" s="31" t="s">
        <v>237</v>
      </c>
      <c r="CT85" s="112"/>
      <c r="CU85" s="112"/>
      <c r="CV85" s="38"/>
      <c r="CW85" s="38"/>
      <c r="CX85" s="38"/>
      <c r="CY85" s="38"/>
      <c r="CZ85" s="38"/>
      <c r="DA85" s="38"/>
      <c r="DB85" s="38"/>
      <c r="DC85" s="38"/>
      <c r="DD85" s="38"/>
      <c r="DE85" s="145" t="s">
        <v>34</v>
      </c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7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</row>
    <row r="86" spans="1:140" s="30" customFormat="1" ht="20.25" customHeight="1">
      <c r="A86" s="139" t="s">
        <v>249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24" t="s">
        <v>104</v>
      </c>
      <c r="BY86" s="125"/>
      <c r="BZ86" s="125"/>
      <c r="CA86" s="125"/>
      <c r="CB86" s="125"/>
      <c r="CC86" s="125"/>
      <c r="CD86" s="125"/>
      <c r="CE86" s="126"/>
      <c r="CF86" s="132" t="s">
        <v>105</v>
      </c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6"/>
      <c r="CS86" s="31" t="s">
        <v>248</v>
      </c>
      <c r="CT86" s="112"/>
      <c r="CU86" s="112"/>
      <c r="CV86" s="38"/>
      <c r="CW86" s="38"/>
      <c r="CX86" s="38"/>
      <c r="CY86" s="38"/>
      <c r="CZ86" s="38"/>
      <c r="DA86" s="38"/>
      <c r="DB86" s="38"/>
      <c r="DC86" s="38"/>
      <c r="DD86" s="38"/>
      <c r="DE86" s="145" t="s">
        <v>34</v>
      </c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7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</row>
    <row r="87" spans="1:121" s="40" customFormat="1" ht="22.5" customHeight="1">
      <c r="A87" s="153" t="s">
        <v>273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5" t="s">
        <v>274</v>
      </c>
      <c r="BY87" s="112"/>
      <c r="BZ87" s="112"/>
      <c r="CA87" s="112"/>
      <c r="CB87" s="112"/>
      <c r="CC87" s="112"/>
      <c r="CD87" s="112"/>
      <c r="CE87" s="113"/>
      <c r="CF87" s="111" t="s">
        <v>34</v>
      </c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3"/>
      <c r="CS87" s="31" t="s">
        <v>255</v>
      </c>
      <c r="CT87" s="112"/>
      <c r="CU87" s="112"/>
      <c r="CV87" s="43" t="s">
        <v>255</v>
      </c>
      <c r="CW87" s="43" t="s">
        <v>255</v>
      </c>
      <c r="CX87" s="43" t="s">
        <v>255</v>
      </c>
      <c r="CY87" s="43" t="s">
        <v>255</v>
      </c>
      <c r="CZ87" s="43" t="s">
        <v>255</v>
      </c>
      <c r="DA87" s="43" t="s">
        <v>255</v>
      </c>
      <c r="DB87" s="43" t="s">
        <v>255</v>
      </c>
      <c r="DC87" s="43" t="s">
        <v>255</v>
      </c>
      <c r="DD87" s="43" t="s">
        <v>255</v>
      </c>
      <c r="DE87" s="145" t="s">
        <v>34</v>
      </c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7"/>
    </row>
    <row r="88" spans="1:121" s="40" customFormat="1" ht="40.5" customHeight="1">
      <c r="A88" s="153" t="s">
        <v>275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5" t="s">
        <v>276</v>
      </c>
      <c r="BY88" s="112"/>
      <c r="BZ88" s="112"/>
      <c r="CA88" s="112"/>
      <c r="CB88" s="112"/>
      <c r="CC88" s="112"/>
      <c r="CD88" s="112"/>
      <c r="CE88" s="113"/>
      <c r="CF88" s="111" t="s">
        <v>277</v>
      </c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3"/>
      <c r="CS88" s="31" t="s">
        <v>255</v>
      </c>
      <c r="CT88" s="112"/>
      <c r="CU88" s="112"/>
      <c r="CV88" s="43" t="s">
        <v>255</v>
      </c>
      <c r="CW88" s="43" t="s">
        <v>255</v>
      </c>
      <c r="CX88" s="43" t="s">
        <v>255</v>
      </c>
      <c r="CY88" s="43" t="s">
        <v>255</v>
      </c>
      <c r="CZ88" s="43" t="s">
        <v>255</v>
      </c>
      <c r="DA88" s="43" t="s">
        <v>255</v>
      </c>
      <c r="DB88" s="43" t="s">
        <v>255</v>
      </c>
      <c r="DC88" s="43" t="s">
        <v>255</v>
      </c>
      <c r="DD88" s="43" t="s">
        <v>255</v>
      </c>
      <c r="DE88" s="145" t="s">
        <v>34</v>
      </c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7"/>
    </row>
    <row r="89" spans="1:121" s="40" customFormat="1" ht="22.5" customHeight="1">
      <c r="A89" s="153" t="s">
        <v>278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5" t="s">
        <v>279</v>
      </c>
      <c r="BY89" s="112"/>
      <c r="BZ89" s="112"/>
      <c r="CA89" s="112"/>
      <c r="CB89" s="112"/>
      <c r="CC89" s="112"/>
      <c r="CD89" s="112"/>
      <c r="CE89" s="113"/>
      <c r="CF89" s="111" t="s">
        <v>280</v>
      </c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3"/>
      <c r="CS89" s="31" t="s">
        <v>255</v>
      </c>
      <c r="CT89" s="112"/>
      <c r="CU89" s="112"/>
      <c r="CV89" s="43" t="s">
        <v>255</v>
      </c>
      <c r="CW89" s="43" t="s">
        <v>255</v>
      </c>
      <c r="CX89" s="43" t="s">
        <v>255</v>
      </c>
      <c r="CY89" s="43" t="s">
        <v>255</v>
      </c>
      <c r="CZ89" s="43" t="s">
        <v>255</v>
      </c>
      <c r="DA89" s="43" t="s">
        <v>255</v>
      </c>
      <c r="DB89" s="43" t="s">
        <v>255</v>
      </c>
      <c r="DC89" s="43" t="s">
        <v>255</v>
      </c>
      <c r="DD89" s="43" t="s">
        <v>255</v>
      </c>
      <c r="DE89" s="145" t="s">
        <v>34</v>
      </c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7"/>
    </row>
    <row r="90" spans="1:121" s="40" customFormat="1" ht="61.5" customHeight="1">
      <c r="A90" s="153" t="s">
        <v>281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5" t="s">
        <v>282</v>
      </c>
      <c r="BY90" s="112"/>
      <c r="BZ90" s="112"/>
      <c r="CA90" s="112"/>
      <c r="CB90" s="112"/>
      <c r="CC90" s="112"/>
      <c r="CD90" s="112"/>
      <c r="CE90" s="113"/>
      <c r="CF90" s="111" t="s">
        <v>283</v>
      </c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3"/>
      <c r="CS90" s="31" t="s">
        <v>255</v>
      </c>
      <c r="CT90" s="112"/>
      <c r="CU90" s="112"/>
      <c r="CV90" s="43" t="s">
        <v>255</v>
      </c>
      <c r="CW90" s="43" t="s">
        <v>255</v>
      </c>
      <c r="CX90" s="43" t="s">
        <v>255</v>
      </c>
      <c r="CY90" s="43" t="s">
        <v>255</v>
      </c>
      <c r="CZ90" s="43" t="s">
        <v>255</v>
      </c>
      <c r="DA90" s="43" t="s">
        <v>255</v>
      </c>
      <c r="DB90" s="43" t="s">
        <v>255</v>
      </c>
      <c r="DC90" s="43" t="s">
        <v>255</v>
      </c>
      <c r="DD90" s="43" t="s">
        <v>255</v>
      </c>
      <c r="DE90" s="145" t="s">
        <v>34</v>
      </c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7"/>
    </row>
    <row r="91" spans="1:140" s="30" customFormat="1" ht="21" customHeight="1">
      <c r="A91" s="107" t="s">
        <v>106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85" t="s">
        <v>107</v>
      </c>
      <c r="BY91" s="186"/>
      <c r="BZ91" s="186"/>
      <c r="CA91" s="186"/>
      <c r="CB91" s="186"/>
      <c r="CC91" s="186"/>
      <c r="CD91" s="186"/>
      <c r="CE91" s="187"/>
      <c r="CF91" s="144" t="s">
        <v>34</v>
      </c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3"/>
      <c r="CS91" s="31"/>
      <c r="CT91" s="112"/>
      <c r="CU91" s="112"/>
      <c r="CV91" s="38">
        <f>SUM(CV92:CV94)</f>
        <v>0</v>
      </c>
      <c r="CW91" s="38">
        <f aca="true" t="shared" si="2" ref="CW91:DD91">SUM(CW92:CW94)</f>
        <v>0</v>
      </c>
      <c r="CX91" s="38">
        <f t="shared" si="2"/>
        <v>0</v>
      </c>
      <c r="CY91" s="38">
        <f t="shared" si="2"/>
        <v>0</v>
      </c>
      <c r="CZ91" s="38">
        <f t="shared" si="2"/>
        <v>0</v>
      </c>
      <c r="DA91" s="38">
        <f t="shared" si="2"/>
        <v>0</v>
      </c>
      <c r="DB91" s="38">
        <f t="shared" si="2"/>
        <v>0</v>
      </c>
      <c r="DC91" s="38">
        <f t="shared" si="2"/>
        <v>0</v>
      </c>
      <c r="DD91" s="38">
        <f t="shared" si="2"/>
        <v>0</v>
      </c>
      <c r="DE91" s="145" t="s">
        <v>34</v>
      </c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7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</row>
    <row r="92" spans="1:140" s="30" customFormat="1" ht="18.75" customHeight="1">
      <c r="A92" s="45"/>
      <c r="B92" s="108" t="s">
        <v>340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46"/>
      <c r="BX92" s="141" t="s">
        <v>109</v>
      </c>
      <c r="BY92" s="142"/>
      <c r="BZ92" s="142"/>
      <c r="CA92" s="142"/>
      <c r="CB92" s="142"/>
      <c r="CC92" s="142"/>
      <c r="CD92" s="142"/>
      <c r="CE92" s="143"/>
      <c r="CF92" s="144" t="s">
        <v>115</v>
      </c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3"/>
      <c r="CS92" s="31" t="s">
        <v>205</v>
      </c>
      <c r="CT92" s="31"/>
      <c r="CU92" s="31"/>
      <c r="CV92" s="38"/>
      <c r="CW92" s="38"/>
      <c r="CX92" s="38"/>
      <c r="CY92" s="38"/>
      <c r="CZ92" s="38"/>
      <c r="DA92" s="38"/>
      <c r="DB92" s="38"/>
      <c r="DC92" s="38"/>
      <c r="DD92" s="38"/>
      <c r="DE92" s="145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7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</row>
    <row r="93" spans="1:140" s="30" customFormat="1" ht="61.5" customHeight="1">
      <c r="A93" s="107" t="s">
        <v>108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41" t="s">
        <v>109</v>
      </c>
      <c r="BY93" s="142"/>
      <c r="BZ93" s="142"/>
      <c r="CA93" s="142"/>
      <c r="CB93" s="142"/>
      <c r="CC93" s="142"/>
      <c r="CD93" s="142"/>
      <c r="CE93" s="143"/>
      <c r="CF93" s="144" t="s">
        <v>110</v>
      </c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3"/>
      <c r="CS93" s="31"/>
      <c r="CT93" s="112"/>
      <c r="CU93" s="112"/>
      <c r="CV93" s="38"/>
      <c r="CW93" s="38"/>
      <c r="CX93" s="38"/>
      <c r="CY93" s="38"/>
      <c r="CZ93" s="38"/>
      <c r="DA93" s="38"/>
      <c r="DB93" s="38"/>
      <c r="DC93" s="38"/>
      <c r="DD93" s="38"/>
      <c r="DE93" s="145" t="s">
        <v>34</v>
      </c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7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</row>
    <row r="94" spans="1:140" s="30" customFormat="1" ht="31.5" customHeight="1">
      <c r="A94" s="107" t="s">
        <v>249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41" t="s">
        <v>109</v>
      </c>
      <c r="BY94" s="142"/>
      <c r="BZ94" s="142"/>
      <c r="CA94" s="142"/>
      <c r="CB94" s="142"/>
      <c r="CC94" s="142"/>
      <c r="CD94" s="142"/>
      <c r="CE94" s="143"/>
      <c r="CF94" s="144" t="s">
        <v>110</v>
      </c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3"/>
      <c r="CS94" s="31" t="s">
        <v>248</v>
      </c>
      <c r="CT94" s="112"/>
      <c r="CU94" s="112"/>
      <c r="CV94" s="38"/>
      <c r="CW94" s="38"/>
      <c r="CX94" s="38"/>
      <c r="CY94" s="38"/>
      <c r="CZ94" s="38"/>
      <c r="DA94" s="38"/>
      <c r="DB94" s="38"/>
      <c r="DC94" s="38"/>
      <c r="DD94" s="38"/>
      <c r="DE94" s="145" t="s">
        <v>34</v>
      </c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7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</row>
    <row r="95" spans="1:121" s="40" customFormat="1" ht="22.5" customHeight="1">
      <c r="A95" s="153" t="s">
        <v>333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5" t="s">
        <v>284</v>
      </c>
      <c r="BY95" s="112"/>
      <c r="BZ95" s="112"/>
      <c r="CA95" s="112"/>
      <c r="CB95" s="112"/>
      <c r="CC95" s="112"/>
      <c r="CD95" s="112"/>
      <c r="CE95" s="113"/>
      <c r="CF95" s="111" t="s">
        <v>34</v>
      </c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3"/>
      <c r="CS95" s="31" t="s">
        <v>255</v>
      </c>
      <c r="CT95" s="112"/>
      <c r="CU95" s="112"/>
      <c r="CV95" s="38">
        <f>SUM(CV98:CV120)</f>
        <v>19329656.130000003</v>
      </c>
      <c r="CW95" s="38">
        <f aca="true" t="shared" si="3" ref="CW95:DD95">SUM(CW101:CW120)</f>
        <v>3352310.3899999997</v>
      </c>
      <c r="CX95" s="38">
        <f>SUM(CX98:CX120)</f>
        <v>2017302.77</v>
      </c>
      <c r="CY95" s="38">
        <f t="shared" si="3"/>
        <v>12541648.5</v>
      </c>
      <c r="CZ95" s="38">
        <f t="shared" si="3"/>
        <v>856741.3</v>
      </c>
      <c r="DA95" s="38">
        <f>SUM(DA98:DA120)</f>
        <v>670000</v>
      </c>
      <c r="DB95" s="38">
        <f t="shared" si="3"/>
        <v>13156857.600000003</v>
      </c>
      <c r="DC95" s="38">
        <f t="shared" si="3"/>
        <v>8590794.55</v>
      </c>
      <c r="DD95" s="38">
        <f>SUM(DD98:DD120)</f>
        <v>673000</v>
      </c>
      <c r="DE95" s="145" t="s">
        <v>34</v>
      </c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7"/>
    </row>
    <row r="96" spans="1:121" s="40" customFormat="1" ht="42.75" customHeight="1">
      <c r="A96" s="153" t="s">
        <v>285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5" t="s">
        <v>286</v>
      </c>
      <c r="BY96" s="112"/>
      <c r="BZ96" s="112"/>
      <c r="CA96" s="112"/>
      <c r="CB96" s="112"/>
      <c r="CC96" s="112"/>
      <c r="CD96" s="112"/>
      <c r="CE96" s="113"/>
      <c r="CF96" s="111" t="s">
        <v>287</v>
      </c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3"/>
      <c r="CS96" s="31" t="s">
        <v>255</v>
      </c>
      <c r="CT96" s="112"/>
      <c r="CU96" s="112"/>
      <c r="CV96" s="43" t="s">
        <v>255</v>
      </c>
      <c r="CW96" s="43" t="s">
        <v>255</v>
      </c>
      <c r="CX96" s="43" t="s">
        <v>255</v>
      </c>
      <c r="CY96" s="43" t="s">
        <v>255</v>
      </c>
      <c r="CZ96" s="43" t="s">
        <v>34</v>
      </c>
      <c r="DA96" s="43" t="s">
        <v>255</v>
      </c>
      <c r="DB96" s="43" t="s">
        <v>255</v>
      </c>
      <c r="DC96" s="43" t="s">
        <v>255</v>
      </c>
      <c r="DD96" s="43" t="s">
        <v>255</v>
      </c>
      <c r="DE96" s="145" t="s">
        <v>34</v>
      </c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7"/>
    </row>
    <row r="97" spans="1:121" s="40" customFormat="1" ht="35.25" customHeight="1" thickBot="1">
      <c r="A97" s="153" t="s">
        <v>288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5" t="s">
        <v>289</v>
      </c>
      <c r="BY97" s="112"/>
      <c r="BZ97" s="112"/>
      <c r="CA97" s="112"/>
      <c r="CB97" s="112"/>
      <c r="CC97" s="112"/>
      <c r="CD97" s="112"/>
      <c r="CE97" s="113"/>
      <c r="CF97" s="111" t="s">
        <v>290</v>
      </c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3"/>
      <c r="CS97" s="31" t="s">
        <v>255</v>
      </c>
      <c r="CT97" s="112"/>
      <c r="CU97" s="112"/>
      <c r="CV97" s="43" t="s">
        <v>255</v>
      </c>
      <c r="CW97" s="43" t="s">
        <v>255</v>
      </c>
      <c r="CX97" s="43" t="s">
        <v>255</v>
      </c>
      <c r="CY97" s="43" t="s">
        <v>255</v>
      </c>
      <c r="CZ97" s="43" t="s">
        <v>255</v>
      </c>
      <c r="DA97" s="43" t="s">
        <v>255</v>
      </c>
      <c r="DB97" s="43" t="s">
        <v>255</v>
      </c>
      <c r="DC97" s="43" t="s">
        <v>255</v>
      </c>
      <c r="DD97" s="43" t="s">
        <v>255</v>
      </c>
      <c r="DE97" s="145" t="s">
        <v>34</v>
      </c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7"/>
    </row>
    <row r="98" spans="1:140" s="30" customFormat="1" ht="23.25" customHeight="1">
      <c r="A98" s="139" t="s">
        <v>218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70" t="s">
        <v>111</v>
      </c>
      <c r="BY98" s="171"/>
      <c r="BZ98" s="171"/>
      <c r="CA98" s="171"/>
      <c r="CB98" s="171"/>
      <c r="CC98" s="171"/>
      <c r="CD98" s="171"/>
      <c r="CE98" s="172"/>
      <c r="CF98" s="183" t="s">
        <v>112</v>
      </c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2"/>
      <c r="CS98" s="28" t="s">
        <v>205</v>
      </c>
      <c r="CT98" s="184"/>
      <c r="CU98" s="184"/>
      <c r="CV98" s="38">
        <v>4972830.38</v>
      </c>
      <c r="CW98" s="38"/>
      <c r="CX98" s="38">
        <v>119387.16</v>
      </c>
      <c r="CY98" s="38"/>
      <c r="CZ98" s="38"/>
      <c r="DA98" s="38"/>
      <c r="DB98" s="38"/>
      <c r="DC98" s="38"/>
      <c r="DD98" s="38"/>
      <c r="DE98" s="145" t="s">
        <v>34</v>
      </c>
      <c r="DF98" s="146"/>
      <c r="DG98" s="146"/>
      <c r="DH98" s="146"/>
      <c r="DI98" s="146"/>
      <c r="DJ98" s="146"/>
      <c r="DK98" s="146"/>
      <c r="DL98" s="146"/>
      <c r="DM98" s="146"/>
      <c r="DN98" s="146"/>
      <c r="DO98" s="146"/>
      <c r="DP98" s="146"/>
      <c r="DQ98" s="147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</row>
    <row r="99" spans="1:140" s="30" customFormat="1" ht="27" customHeight="1">
      <c r="A99" s="127" t="s">
        <v>113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9"/>
      <c r="BX99" s="178" t="s">
        <v>114</v>
      </c>
      <c r="BY99" s="179"/>
      <c r="BZ99" s="179"/>
      <c r="CA99" s="179"/>
      <c r="CB99" s="179"/>
      <c r="CC99" s="179"/>
      <c r="CD99" s="179"/>
      <c r="CE99" s="180"/>
      <c r="CF99" s="181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80"/>
      <c r="CS99" s="47"/>
      <c r="CT99" s="182"/>
      <c r="CU99" s="182"/>
      <c r="CV99" s="34"/>
      <c r="CW99" s="34"/>
      <c r="CX99" s="34"/>
      <c r="CY99" s="34"/>
      <c r="CZ99" s="34"/>
      <c r="DA99" s="34"/>
      <c r="DB99" s="34"/>
      <c r="DC99" s="34"/>
      <c r="DD99" s="34"/>
      <c r="DE99" s="145" t="s">
        <v>34</v>
      </c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7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</row>
    <row r="100" spans="1:140" s="30" customFormat="1" ht="20.25" customHeight="1">
      <c r="A100" s="177" t="s">
        <v>116</v>
      </c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7"/>
      <c r="BX100" s="170" t="s">
        <v>114</v>
      </c>
      <c r="BY100" s="171"/>
      <c r="BZ100" s="171"/>
      <c r="CA100" s="171"/>
      <c r="CB100" s="171"/>
      <c r="CC100" s="171"/>
      <c r="CD100" s="171"/>
      <c r="CE100" s="172"/>
      <c r="CF100" s="173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5"/>
      <c r="CS100" s="35"/>
      <c r="CT100" s="176"/>
      <c r="CU100" s="176"/>
      <c r="CV100" s="38"/>
      <c r="CW100" s="38"/>
      <c r="CX100" s="38"/>
      <c r="CY100" s="38"/>
      <c r="CZ100" s="38"/>
      <c r="DA100" s="38"/>
      <c r="DB100" s="38"/>
      <c r="DC100" s="38"/>
      <c r="DD100" s="38"/>
      <c r="DE100" s="145" t="s">
        <v>34</v>
      </c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7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</row>
    <row r="101" spans="1:140" s="30" customFormat="1" ht="22.5" customHeight="1">
      <c r="A101" s="177" t="s">
        <v>214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0" t="s">
        <v>114</v>
      </c>
      <c r="BY101" s="171"/>
      <c r="BZ101" s="171"/>
      <c r="CA101" s="171"/>
      <c r="CB101" s="171"/>
      <c r="CC101" s="171"/>
      <c r="CD101" s="171"/>
      <c r="CE101" s="172"/>
      <c r="CF101" s="173" t="s">
        <v>115</v>
      </c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5"/>
      <c r="CS101" s="35" t="s">
        <v>207</v>
      </c>
      <c r="CT101" s="176"/>
      <c r="CU101" s="176"/>
      <c r="CV101" s="38">
        <v>81850</v>
      </c>
      <c r="CW101" s="38"/>
      <c r="CX101" s="38"/>
      <c r="CY101" s="38">
        <v>85000</v>
      </c>
      <c r="CZ101" s="38"/>
      <c r="DA101" s="38"/>
      <c r="DB101" s="38">
        <v>89000</v>
      </c>
      <c r="DC101" s="38"/>
      <c r="DD101" s="38"/>
      <c r="DE101" s="145" t="s">
        <v>34</v>
      </c>
      <c r="DF101" s="146"/>
      <c r="DG101" s="146"/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7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</row>
    <row r="102" spans="1:140" s="30" customFormat="1" ht="27.75" customHeight="1">
      <c r="A102" s="177" t="s">
        <v>213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0" t="s">
        <v>114</v>
      </c>
      <c r="BY102" s="171"/>
      <c r="BZ102" s="171"/>
      <c r="CA102" s="171"/>
      <c r="CB102" s="171"/>
      <c r="CC102" s="171"/>
      <c r="CD102" s="171"/>
      <c r="CE102" s="172"/>
      <c r="CF102" s="173" t="s">
        <v>115</v>
      </c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5"/>
      <c r="CS102" s="35" t="s">
        <v>208</v>
      </c>
      <c r="CT102" s="176"/>
      <c r="CU102" s="176"/>
      <c r="CV102" s="38">
        <v>66000</v>
      </c>
      <c r="CW102" s="38"/>
      <c r="CX102" s="38"/>
      <c r="CY102" s="38">
        <v>76000</v>
      </c>
      <c r="CZ102" s="38"/>
      <c r="DA102" s="38"/>
      <c r="DB102" s="38"/>
      <c r="DC102" s="38"/>
      <c r="DD102" s="38"/>
      <c r="DE102" s="145" t="s">
        <v>34</v>
      </c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7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</row>
    <row r="103" spans="1:140" s="30" customFormat="1" ht="22.5" customHeight="1">
      <c r="A103" s="177" t="s">
        <v>212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0" t="s">
        <v>114</v>
      </c>
      <c r="BY103" s="171"/>
      <c r="BZ103" s="171"/>
      <c r="CA103" s="171"/>
      <c r="CB103" s="171"/>
      <c r="CC103" s="171"/>
      <c r="CD103" s="171"/>
      <c r="CE103" s="172"/>
      <c r="CF103" s="173" t="s">
        <v>115</v>
      </c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5"/>
      <c r="CS103" s="35" t="s">
        <v>209</v>
      </c>
      <c r="CT103" s="176"/>
      <c r="CU103" s="176"/>
      <c r="CV103" s="38">
        <v>410115.66</v>
      </c>
      <c r="CW103" s="38"/>
      <c r="CX103" s="38">
        <v>93015.25</v>
      </c>
      <c r="CY103" s="38">
        <v>523200</v>
      </c>
      <c r="CZ103" s="38"/>
      <c r="DA103" s="38">
        <v>270000</v>
      </c>
      <c r="DB103" s="38">
        <v>550000</v>
      </c>
      <c r="DC103" s="38"/>
      <c r="DD103" s="38">
        <v>25000</v>
      </c>
      <c r="DE103" s="145" t="s">
        <v>34</v>
      </c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7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</row>
    <row r="104" spans="1:140" s="30" customFormat="1" ht="22.5" customHeight="1">
      <c r="A104" s="177" t="s">
        <v>212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0" t="s">
        <v>114</v>
      </c>
      <c r="BY104" s="171"/>
      <c r="BZ104" s="171"/>
      <c r="CA104" s="171"/>
      <c r="CB104" s="171"/>
      <c r="CC104" s="171"/>
      <c r="CD104" s="171"/>
      <c r="CE104" s="172"/>
      <c r="CF104" s="173" t="s">
        <v>354</v>
      </c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5"/>
      <c r="CS104" s="35" t="s">
        <v>209</v>
      </c>
      <c r="CT104" s="176"/>
      <c r="CU104" s="176"/>
      <c r="CV104" s="38">
        <v>4137609.79</v>
      </c>
      <c r="CW104" s="38"/>
      <c r="CX104" s="38">
        <v>201874.09</v>
      </c>
      <c r="CY104" s="38">
        <v>5014800</v>
      </c>
      <c r="CZ104" s="38"/>
      <c r="DA104" s="38">
        <v>243000</v>
      </c>
      <c r="DB104" s="38">
        <v>4431126.54</v>
      </c>
      <c r="DC104" s="38"/>
      <c r="DD104" s="38">
        <v>488000</v>
      </c>
      <c r="DE104" s="145" t="s">
        <v>34</v>
      </c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146"/>
      <c r="DQ104" s="147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</row>
    <row r="105" spans="1:140" s="30" customFormat="1" ht="35.25" customHeight="1">
      <c r="A105" s="139" t="s">
        <v>211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69"/>
      <c r="BX105" s="170" t="s">
        <v>114</v>
      </c>
      <c r="BY105" s="171"/>
      <c r="BZ105" s="171"/>
      <c r="CA105" s="171"/>
      <c r="CB105" s="171"/>
      <c r="CC105" s="171"/>
      <c r="CD105" s="171"/>
      <c r="CE105" s="172"/>
      <c r="CF105" s="173" t="s">
        <v>115</v>
      </c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4"/>
      <c r="CR105" s="175"/>
      <c r="CS105" s="35" t="s">
        <v>210</v>
      </c>
      <c r="CT105" s="176"/>
      <c r="CU105" s="176"/>
      <c r="CV105" s="38"/>
      <c r="CW105" s="38"/>
      <c r="CX105" s="38"/>
      <c r="CY105" s="38"/>
      <c r="CZ105" s="38"/>
      <c r="DA105" s="38"/>
      <c r="DB105" s="38"/>
      <c r="DC105" s="38"/>
      <c r="DD105" s="38"/>
      <c r="DE105" s="145" t="s">
        <v>34</v>
      </c>
      <c r="DF105" s="146"/>
      <c r="DG105" s="146"/>
      <c r="DH105" s="146"/>
      <c r="DI105" s="146"/>
      <c r="DJ105" s="146"/>
      <c r="DK105" s="146"/>
      <c r="DL105" s="146"/>
      <c r="DM105" s="146"/>
      <c r="DN105" s="146"/>
      <c r="DO105" s="146"/>
      <c r="DP105" s="146"/>
      <c r="DQ105" s="147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</row>
    <row r="106" spans="1:140" s="30" customFormat="1" ht="30" customHeight="1">
      <c r="A106" s="177" t="s">
        <v>206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/>
      <c r="BL106" s="177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7"/>
      <c r="BX106" s="170" t="s">
        <v>114</v>
      </c>
      <c r="BY106" s="171"/>
      <c r="BZ106" s="171"/>
      <c r="CA106" s="171"/>
      <c r="CB106" s="171"/>
      <c r="CC106" s="171"/>
      <c r="CD106" s="171"/>
      <c r="CE106" s="172"/>
      <c r="CF106" s="173" t="s">
        <v>115</v>
      </c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5"/>
      <c r="CS106" s="35" t="s">
        <v>205</v>
      </c>
      <c r="CT106" s="176"/>
      <c r="CU106" s="176"/>
      <c r="CV106" s="38">
        <v>1103972.02</v>
      </c>
      <c r="CW106" s="38">
        <v>1388531.2</v>
      </c>
      <c r="CX106" s="38">
        <v>1022960.67</v>
      </c>
      <c r="CY106" s="38">
        <v>1694830</v>
      </c>
      <c r="CZ106" s="38"/>
      <c r="DA106" s="38">
        <v>84000</v>
      </c>
      <c r="DB106" s="38">
        <v>3199243.59</v>
      </c>
      <c r="DC106" s="38">
        <v>6799256.95</v>
      </c>
      <c r="DD106" s="38">
        <v>84000</v>
      </c>
      <c r="DE106" s="145" t="s">
        <v>34</v>
      </c>
      <c r="DF106" s="146"/>
      <c r="DG106" s="146"/>
      <c r="DH106" s="146"/>
      <c r="DI106" s="146"/>
      <c r="DJ106" s="146"/>
      <c r="DK106" s="146"/>
      <c r="DL106" s="146"/>
      <c r="DM106" s="146"/>
      <c r="DN106" s="146"/>
      <c r="DO106" s="146"/>
      <c r="DP106" s="146"/>
      <c r="DQ106" s="147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</row>
    <row r="107" spans="1:140" s="30" customFormat="1" ht="25.5" customHeight="1">
      <c r="A107" s="177" t="s">
        <v>201</v>
      </c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0" t="s">
        <v>114</v>
      </c>
      <c r="BY107" s="171"/>
      <c r="BZ107" s="171"/>
      <c r="CA107" s="171"/>
      <c r="CB107" s="171"/>
      <c r="CC107" s="171"/>
      <c r="CD107" s="171"/>
      <c r="CE107" s="172"/>
      <c r="CF107" s="173" t="s">
        <v>115</v>
      </c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5"/>
      <c r="CS107" s="35" t="s">
        <v>200</v>
      </c>
      <c r="CT107" s="176"/>
      <c r="CU107" s="176"/>
      <c r="CV107" s="38">
        <v>3484661.58</v>
      </c>
      <c r="CW107" s="38">
        <v>833700.03</v>
      </c>
      <c r="CX107" s="38">
        <v>164300</v>
      </c>
      <c r="CY107" s="38">
        <v>4850604</v>
      </c>
      <c r="CZ107" s="38">
        <v>816741.3</v>
      </c>
      <c r="DA107" s="38">
        <v>50000</v>
      </c>
      <c r="DB107" s="38">
        <f>2467053.06+2086058</f>
        <v>4553111.0600000005</v>
      </c>
      <c r="DC107" s="38">
        <f>851537.6+900000</f>
        <v>1751537.6</v>
      </c>
      <c r="DD107" s="38">
        <v>50000</v>
      </c>
      <c r="DE107" s="145" t="s">
        <v>34</v>
      </c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7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</row>
    <row r="108" spans="1:140" s="30" customFormat="1" ht="27.75" customHeight="1">
      <c r="A108" s="177" t="s">
        <v>216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177"/>
      <c r="BL108" s="177"/>
      <c r="BM108" s="177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0" t="s">
        <v>114</v>
      </c>
      <c r="BY108" s="171"/>
      <c r="BZ108" s="171"/>
      <c r="CA108" s="171"/>
      <c r="CB108" s="171"/>
      <c r="CC108" s="171"/>
      <c r="CD108" s="171"/>
      <c r="CE108" s="172"/>
      <c r="CF108" s="173" t="s">
        <v>115</v>
      </c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4"/>
      <c r="CR108" s="175"/>
      <c r="CS108" s="35" t="s">
        <v>215</v>
      </c>
      <c r="CT108" s="176"/>
      <c r="CU108" s="176"/>
      <c r="CV108" s="38">
        <v>7556.41</v>
      </c>
      <c r="CW108" s="38"/>
      <c r="CX108" s="38"/>
      <c r="CY108" s="38">
        <v>16000</v>
      </c>
      <c r="CZ108" s="38"/>
      <c r="DA108" s="38"/>
      <c r="DB108" s="38">
        <v>18000</v>
      </c>
      <c r="DC108" s="38"/>
      <c r="DD108" s="38"/>
      <c r="DE108" s="145" t="s">
        <v>34</v>
      </c>
      <c r="DF108" s="146"/>
      <c r="DG108" s="146"/>
      <c r="DH108" s="146"/>
      <c r="DI108" s="146"/>
      <c r="DJ108" s="146"/>
      <c r="DK108" s="146"/>
      <c r="DL108" s="146"/>
      <c r="DM108" s="146"/>
      <c r="DN108" s="146"/>
      <c r="DO108" s="146"/>
      <c r="DP108" s="146"/>
      <c r="DQ108" s="147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</row>
    <row r="109" spans="1:140" s="30" customFormat="1" ht="26.25" customHeight="1">
      <c r="A109" s="177" t="s">
        <v>218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0" t="s">
        <v>114</v>
      </c>
      <c r="BY109" s="171"/>
      <c r="BZ109" s="171"/>
      <c r="CA109" s="171"/>
      <c r="CB109" s="171"/>
      <c r="CC109" s="171"/>
      <c r="CD109" s="171"/>
      <c r="CE109" s="172"/>
      <c r="CF109" s="173" t="s">
        <v>115</v>
      </c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5"/>
      <c r="CS109" s="35" t="s">
        <v>217</v>
      </c>
      <c r="CT109" s="176"/>
      <c r="CU109" s="176"/>
      <c r="CV109" s="38">
        <v>600000</v>
      </c>
      <c r="CW109" s="38">
        <v>1092129.16</v>
      </c>
      <c r="CX109" s="38"/>
      <c r="CY109" s="38"/>
      <c r="CZ109" s="38"/>
      <c r="DA109" s="38"/>
      <c r="DB109" s="38"/>
      <c r="DC109" s="38"/>
      <c r="DD109" s="38"/>
      <c r="DE109" s="145" t="s">
        <v>34</v>
      </c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146"/>
      <c r="DQ109" s="147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</row>
    <row r="110" spans="1:140" s="30" customFormat="1" ht="37.5" customHeight="1">
      <c r="A110" s="139" t="s">
        <v>220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69"/>
      <c r="BX110" s="170" t="s">
        <v>114</v>
      </c>
      <c r="BY110" s="171"/>
      <c r="BZ110" s="171"/>
      <c r="CA110" s="171"/>
      <c r="CB110" s="171"/>
      <c r="CC110" s="171"/>
      <c r="CD110" s="171"/>
      <c r="CE110" s="172"/>
      <c r="CF110" s="173" t="s">
        <v>115</v>
      </c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5"/>
      <c r="CS110" s="35" t="s">
        <v>219</v>
      </c>
      <c r="CT110" s="176"/>
      <c r="CU110" s="176"/>
      <c r="CV110" s="38"/>
      <c r="CW110" s="38"/>
      <c r="CX110" s="38"/>
      <c r="CY110" s="38"/>
      <c r="CZ110" s="38"/>
      <c r="DA110" s="38"/>
      <c r="DB110" s="38"/>
      <c r="DC110" s="38"/>
      <c r="DD110" s="38"/>
      <c r="DE110" s="145" t="s">
        <v>34</v>
      </c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7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</row>
    <row r="111" spans="1:140" s="30" customFormat="1" ht="22.5" customHeight="1">
      <c r="A111" s="177" t="s">
        <v>222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177"/>
      <c r="BE111" s="177"/>
      <c r="BF111" s="177"/>
      <c r="BG111" s="177"/>
      <c r="BH111" s="177"/>
      <c r="BI111" s="177"/>
      <c r="BJ111" s="177"/>
      <c r="BK111" s="177"/>
      <c r="BL111" s="177"/>
      <c r="BM111" s="177"/>
      <c r="BN111" s="177"/>
      <c r="BO111" s="177"/>
      <c r="BP111" s="177"/>
      <c r="BQ111" s="177"/>
      <c r="BR111" s="177"/>
      <c r="BS111" s="177"/>
      <c r="BT111" s="177"/>
      <c r="BU111" s="177"/>
      <c r="BV111" s="177"/>
      <c r="BW111" s="177"/>
      <c r="BX111" s="170" t="s">
        <v>114</v>
      </c>
      <c r="BY111" s="171"/>
      <c r="BZ111" s="171"/>
      <c r="CA111" s="171"/>
      <c r="CB111" s="171"/>
      <c r="CC111" s="171"/>
      <c r="CD111" s="171"/>
      <c r="CE111" s="172"/>
      <c r="CF111" s="173" t="s">
        <v>115</v>
      </c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5"/>
      <c r="CS111" s="35" t="s">
        <v>221</v>
      </c>
      <c r="CT111" s="176"/>
      <c r="CU111" s="176"/>
      <c r="CV111" s="38">
        <v>2988900</v>
      </c>
      <c r="CW111" s="38">
        <v>300</v>
      </c>
      <c r="CX111" s="38">
        <v>127542</v>
      </c>
      <c r="CY111" s="38">
        <v>282.97</v>
      </c>
      <c r="CZ111" s="38"/>
      <c r="DA111" s="38"/>
      <c r="DB111" s="38"/>
      <c r="DC111" s="38"/>
      <c r="DD111" s="38"/>
      <c r="DE111" s="145" t="s">
        <v>34</v>
      </c>
      <c r="DF111" s="146"/>
      <c r="DG111" s="146"/>
      <c r="DH111" s="146"/>
      <c r="DI111" s="146"/>
      <c r="DJ111" s="146"/>
      <c r="DK111" s="146"/>
      <c r="DL111" s="146"/>
      <c r="DM111" s="146"/>
      <c r="DN111" s="146"/>
      <c r="DO111" s="146"/>
      <c r="DP111" s="146"/>
      <c r="DQ111" s="147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</row>
    <row r="112" spans="1:140" s="30" customFormat="1" ht="22.5" customHeight="1">
      <c r="A112" s="177" t="s">
        <v>250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0" t="s">
        <v>114</v>
      </c>
      <c r="BY112" s="171"/>
      <c r="BZ112" s="171"/>
      <c r="CA112" s="171"/>
      <c r="CB112" s="171"/>
      <c r="CC112" s="171"/>
      <c r="CD112" s="171"/>
      <c r="CE112" s="172"/>
      <c r="CF112" s="173" t="s">
        <v>115</v>
      </c>
      <c r="CG112" s="174"/>
      <c r="CH112" s="174"/>
      <c r="CI112" s="174"/>
      <c r="CJ112" s="174"/>
      <c r="CK112" s="174"/>
      <c r="CL112" s="174"/>
      <c r="CM112" s="174"/>
      <c r="CN112" s="174"/>
      <c r="CO112" s="174"/>
      <c r="CP112" s="174"/>
      <c r="CQ112" s="174"/>
      <c r="CR112" s="175"/>
      <c r="CS112" s="35" t="s">
        <v>81</v>
      </c>
      <c r="CT112" s="176"/>
      <c r="CU112" s="176"/>
      <c r="CV112" s="38"/>
      <c r="CW112" s="38"/>
      <c r="CX112" s="38"/>
      <c r="CY112" s="38"/>
      <c r="CZ112" s="38"/>
      <c r="DA112" s="38"/>
      <c r="DB112" s="38"/>
      <c r="DC112" s="38"/>
      <c r="DD112" s="38"/>
      <c r="DE112" s="145" t="s">
        <v>34</v>
      </c>
      <c r="DF112" s="146"/>
      <c r="DG112" s="146"/>
      <c r="DH112" s="146"/>
      <c r="DI112" s="146"/>
      <c r="DJ112" s="146"/>
      <c r="DK112" s="146"/>
      <c r="DL112" s="146"/>
      <c r="DM112" s="146"/>
      <c r="DN112" s="146"/>
      <c r="DO112" s="146"/>
      <c r="DP112" s="146"/>
      <c r="DQ112" s="147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</row>
    <row r="113" spans="1:140" s="30" customFormat="1" ht="42.75" customHeight="1">
      <c r="A113" s="139" t="s">
        <v>224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69"/>
      <c r="BX113" s="170" t="s">
        <v>114</v>
      </c>
      <c r="BY113" s="171"/>
      <c r="BZ113" s="171"/>
      <c r="CA113" s="171"/>
      <c r="CB113" s="171"/>
      <c r="CC113" s="171"/>
      <c r="CD113" s="171"/>
      <c r="CE113" s="172"/>
      <c r="CF113" s="173" t="s">
        <v>115</v>
      </c>
      <c r="CG113" s="174"/>
      <c r="CH113" s="174"/>
      <c r="CI113" s="174"/>
      <c r="CJ113" s="174"/>
      <c r="CK113" s="174"/>
      <c r="CL113" s="174"/>
      <c r="CM113" s="174"/>
      <c r="CN113" s="174"/>
      <c r="CO113" s="174"/>
      <c r="CP113" s="174"/>
      <c r="CQ113" s="174"/>
      <c r="CR113" s="175"/>
      <c r="CS113" s="35" t="s">
        <v>223</v>
      </c>
      <c r="CT113" s="176"/>
      <c r="CU113" s="176"/>
      <c r="CV113" s="38"/>
      <c r="CW113" s="38"/>
      <c r="CX113" s="38"/>
      <c r="CY113" s="38"/>
      <c r="CZ113" s="38"/>
      <c r="DA113" s="38"/>
      <c r="DB113" s="38"/>
      <c r="DC113" s="38"/>
      <c r="DD113" s="38"/>
      <c r="DE113" s="145" t="s">
        <v>34</v>
      </c>
      <c r="DF113" s="146"/>
      <c r="DG113" s="146"/>
      <c r="DH113" s="146"/>
      <c r="DI113" s="146"/>
      <c r="DJ113" s="146"/>
      <c r="DK113" s="146"/>
      <c r="DL113" s="146"/>
      <c r="DM113" s="146"/>
      <c r="DN113" s="146"/>
      <c r="DO113" s="146"/>
      <c r="DP113" s="146"/>
      <c r="DQ113" s="147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</row>
    <row r="114" spans="1:140" s="30" customFormat="1" ht="22.5" customHeight="1">
      <c r="A114" s="177" t="s">
        <v>226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0" t="s">
        <v>114</v>
      </c>
      <c r="BY114" s="171"/>
      <c r="BZ114" s="171"/>
      <c r="CA114" s="171"/>
      <c r="CB114" s="171"/>
      <c r="CC114" s="171"/>
      <c r="CD114" s="171"/>
      <c r="CE114" s="172"/>
      <c r="CF114" s="173" t="s">
        <v>115</v>
      </c>
      <c r="CG114" s="174"/>
      <c r="CH114" s="174"/>
      <c r="CI114" s="174"/>
      <c r="CJ114" s="174"/>
      <c r="CK114" s="174"/>
      <c r="CL114" s="174"/>
      <c r="CM114" s="174"/>
      <c r="CN114" s="174"/>
      <c r="CO114" s="174"/>
      <c r="CP114" s="174"/>
      <c r="CQ114" s="174"/>
      <c r="CR114" s="175"/>
      <c r="CS114" s="35" t="s">
        <v>225</v>
      </c>
      <c r="CT114" s="176"/>
      <c r="CU114" s="176"/>
      <c r="CV114" s="38">
        <v>24445.39</v>
      </c>
      <c r="CW114" s="38"/>
      <c r="CX114" s="38"/>
      <c r="CY114" s="38">
        <v>45009.12</v>
      </c>
      <c r="CZ114" s="38"/>
      <c r="DA114" s="38"/>
      <c r="DB114" s="38">
        <f>16382.48+11160.35</f>
        <v>27542.83</v>
      </c>
      <c r="DC114" s="38"/>
      <c r="DD114" s="38"/>
      <c r="DE114" s="145" t="s">
        <v>34</v>
      </c>
      <c r="DF114" s="146"/>
      <c r="DG114" s="146"/>
      <c r="DH114" s="146"/>
      <c r="DI114" s="146"/>
      <c r="DJ114" s="146"/>
      <c r="DK114" s="146"/>
      <c r="DL114" s="146"/>
      <c r="DM114" s="146"/>
      <c r="DN114" s="146"/>
      <c r="DO114" s="146"/>
      <c r="DP114" s="146"/>
      <c r="DQ114" s="147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</row>
    <row r="115" spans="1:140" s="30" customFormat="1" ht="22.5" customHeight="1">
      <c r="A115" s="177" t="s">
        <v>228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177"/>
      <c r="BD115" s="177"/>
      <c r="BE115" s="177"/>
      <c r="BF115" s="177"/>
      <c r="BG115" s="177"/>
      <c r="BH115" s="177"/>
      <c r="BI115" s="177"/>
      <c r="BJ115" s="177"/>
      <c r="BK115" s="177"/>
      <c r="BL115" s="177"/>
      <c r="BM115" s="177"/>
      <c r="BN115" s="177"/>
      <c r="BO115" s="177"/>
      <c r="BP115" s="177"/>
      <c r="BQ115" s="177"/>
      <c r="BR115" s="177"/>
      <c r="BS115" s="177"/>
      <c r="BT115" s="177"/>
      <c r="BU115" s="177"/>
      <c r="BV115" s="177"/>
      <c r="BW115" s="177"/>
      <c r="BX115" s="170" t="s">
        <v>114</v>
      </c>
      <c r="BY115" s="171"/>
      <c r="BZ115" s="171"/>
      <c r="CA115" s="171"/>
      <c r="CB115" s="171"/>
      <c r="CC115" s="171"/>
      <c r="CD115" s="171"/>
      <c r="CE115" s="172"/>
      <c r="CF115" s="173" t="s">
        <v>115</v>
      </c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5"/>
      <c r="CS115" s="35" t="s">
        <v>227</v>
      </c>
      <c r="CT115" s="176"/>
      <c r="CU115" s="176"/>
      <c r="CV115" s="38">
        <v>194998.35</v>
      </c>
      <c r="CW115" s="38"/>
      <c r="CX115" s="38"/>
      <c r="CY115" s="38">
        <v>118000</v>
      </c>
      <c r="CZ115" s="38"/>
      <c r="DA115" s="38"/>
      <c r="DB115" s="38">
        <v>191073.46</v>
      </c>
      <c r="DC115" s="38"/>
      <c r="DD115" s="38"/>
      <c r="DE115" s="145" t="s">
        <v>34</v>
      </c>
      <c r="DF115" s="146"/>
      <c r="DG115" s="146"/>
      <c r="DH115" s="146"/>
      <c r="DI115" s="146"/>
      <c r="DJ115" s="146"/>
      <c r="DK115" s="146"/>
      <c r="DL115" s="146"/>
      <c r="DM115" s="146"/>
      <c r="DN115" s="146"/>
      <c r="DO115" s="146"/>
      <c r="DP115" s="146"/>
      <c r="DQ115" s="147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</row>
    <row r="116" spans="1:140" s="30" customFormat="1" ht="22.5" customHeight="1">
      <c r="A116" s="177" t="s">
        <v>230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177"/>
      <c r="BG116" s="177"/>
      <c r="BH116" s="177"/>
      <c r="BI116" s="177"/>
      <c r="BJ116" s="177"/>
      <c r="BK116" s="177"/>
      <c r="BL116" s="177"/>
      <c r="BM116" s="177"/>
      <c r="BN116" s="177"/>
      <c r="BO116" s="177"/>
      <c r="BP116" s="177"/>
      <c r="BQ116" s="177"/>
      <c r="BR116" s="177"/>
      <c r="BS116" s="177"/>
      <c r="BT116" s="177"/>
      <c r="BU116" s="177"/>
      <c r="BV116" s="177"/>
      <c r="BW116" s="177"/>
      <c r="BX116" s="170" t="s">
        <v>114</v>
      </c>
      <c r="BY116" s="171"/>
      <c r="BZ116" s="171"/>
      <c r="CA116" s="171"/>
      <c r="CB116" s="171"/>
      <c r="CC116" s="171"/>
      <c r="CD116" s="171"/>
      <c r="CE116" s="172"/>
      <c r="CF116" s="173" t="s">
        <v>115</v>
      </c>
      <c r="CG116" s="174"/>
      <c r="CH116" s="174"/>
      <c r="CI116" s="174"/>
      <c r="CJ116" s="174"/>
      <c r="CK116" s="174"/>
      <c r="CL116" s="174"/>
      <c r="CM116" s="174"/>
      <c r="CN116" s="174"/>
      <c r="CO116" s="174"/>
      <c r="CP116" s="174"/>
      <c r="CQ116" s="174"/>
      <c r="CR116" s="175"/>
      <c r="CS116" s="35" t="s">
        <v>229</v>
      </c>
      <c r="CT116" s="176"/>
      <c r="CU116" s="176"/>
      <c r="CV116" s="38">
        <v>841844</v>
      </c>
      <c r="CW116" s="38"/>
      <c r="CX116" s="38">
        <v>276323.6</v>
      </c>
      <c r="CY116" s="38"/>
      <c r="CZ116" s="38"/>
      <c r="DA116" s="38"/>
      <c r="DB116" s="38"/>
      <c r="DC116" s="38"/>
      <c r="DD116" s="38"/>
      <c r="DE116" s="145" t="s">
        <v>34</v>
      </c>
      <c r="DF116" s="146"/>
      <c r="DG116" s="146"/>
      <c r="DH116" s="146"/>
      <c r="DI116" s="146"/>
      <c r="DJ116" s="146"/>
      <c r="DK116" s="146"/>
      <c r="DL116" s="146"/>
      <c r="DM116" s="146"/>
      <c r="DN116" s="146"/>
      <c r="DO116" s="146"/>
      <c r="DP116" s="146"/>
      <c r="DQ116" s="147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</row>
    <row r="117" spans="1:140" s="30" customFormat="1" ht="22.5" customHeight="1">
      <c r="A117" s="177" t="s">
        <v>232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7"/>
      <c r="BO117" s="177"/>
      <c r="BP117" s="177"/>
      <c r="BQ117" s="177"/>
      <c r="BR117" s="177"/>
      <c r="BS117" s="177"/>
      <c r="BT117" s="177"/>
      <c r="BU117" s="177"/>
      <c r="BV117" s="177"/>
      <c r="BW117" s="177"/>
      <c r="BX117" s="170" t="s">
        <v>114</v>
      </c>
      <c r="BY117" s="171"/>
      <c r="BZ117" s="171"/>
      <c r="CA117" s="171"/>
      <c r="CB117" s="171"/>
      <c r="CC117" s="171"/>
      <c r="CD117" s="171"/>
      <c r="CE117" s="172"/>
      <c r="CF117" s="173" t="s">
        <v>115</v>
      </c>
      <c r="CG117" s="174"/>
      <c r="CH117" s="174"/>
      <c r="CI117" s="174"/>
      <c r="CJ117" s="174"/>
      <c r="CK117" s="174"/>
      <c r="CL117" s="174"/>
      <c r="CM117" s="174"/>
      <c r="CN117" s="174"/>
      <c r="CO117" s="174"/>
      <c r="CP117" s="174"/>
      <c r="CQ117" s="174"/>
      <c r="CR117" s="175"/>
      <c r="CS117" s="35" t="s">
        <v>231</v>
      </c>
      <c r="CT117" s="176"/>
      <c r="CU117" s="176"/>
      <c r="CV117" s="38">
        <v>165270</v>
      </c>
      <c r="CW117" s="38"/>
      <c r="CX117" s="38"/>
      <c r="CY117" s="38">
        <v>12676.15</v>
      </c>
      <c r="CZ117" s="38"/>
      <c r="DA117" s="38"/>
      <c r="DB117" s="38">
        <v>12676.15</v>
      </c>
      <c r="DC117" s="38"/>
      <c r="DD117" s="38"/>
      <c r="DE117" s="145" t="s">
        <v>34</v>
      </c>
      <c r="DF117" s="146"/>
      <c r="DG117" s="146"/>
      <c r="DH117" s="146"/>
      <c r="DI117" s="146"/>
      <c r="DJ117" s="146"/>
      <c r="DK117" s="146"/>
      <c r="DL117" s="146"/>
      <c r="DM117" s="146"/>
      <c r="DN117" s="146"/>
      <c r="DO117" s="146"/>
      <c r="DP117" s="146"/>
      <c r="DQ117" s="147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</row>
    <row r="118" spans="1:140" s="30" customFormat="1" ht="22.5" customHeight="1">
      <c r="A118" s="177" t="s">
        <v>234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/>
      <c r="BS118" s="177"/>
      <c r="BT118" s="177"/>
      <c r="BU118" s="177"/>
      <c r="BV118" s="177"/>
      <c r="BW118" s="177"/>
      <c r="BX118" s="170" t="s">
        <v>114</v>
      </c>
      <c r="BY118" s="171"/>
      <c r="BZ118" s="171"/>
      <c r="CA118" s="171"/>
      <c r="CB118" s="171"/>
      <c r="CC118" s="171"/>
      <c r="CD118" s="171"/>
      <c r="CE118" s="172"/>
      <c r="CF118" s="173" t="s">
        <v>115</v>
      </c>
      <c r="CG118" s="174"/>
      <c r="CH118" s="174"/>
      <c r="CI118" s="174"/>
      <c r="CJ118" s="174"/>
      <c r="CK118" s="174"/>
      <c r="CL118" s="174"/>
      <c r="CM118" s="174"/>
      <c r="CN118" s="174"/>
      <c r="CO118" s="174"/>
      <c r="CP118" s="174"/>
      <c r="CQ118" s="174"/>
      <c r="CR118" s="175"/>
      <c r="CS118" s="35" t="s">
        <v>233</v>
      </c>
      <c r="CT118" s="176"/>
      <c r="CU118" s="176"/>
      <c r="CV118" s="38">
        <v>238052.55</v>
      </c>
      <c r="CW118" s="38">
        <v>37650</v>
      </c>
      <c r="CX118" s="38">
        <v>11900</v>
      </c>
      <c r="CY118" s="38">
        <v>93246.26</v>
      </c>
      <c r="CZ118" s="38">
        <v>40000</v>
      </c>
      <c r="DA118" s="38">
        <v>8000</v>
      </c>
      <c r="DB118" s="38">
        <v>70083.97</v>
      </c>
      <c r="DC118" s="38">
        <v>40000</v>
      </c>
      <c r="DD118" s="38">
        <v>8000</v>
      </c>
      <c r="DE118" s="145" t="s">
        <v>34</v>
      </c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7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</row>
    <row r="119" spans="1:140" s="30" customFormat="1" ht="37.5" customHeight="1">
      <c r="A119" s="139" t="s">
        <v>252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69"/>
      <c r="BX119" s="170" t="s">
        <v>114</v>
      </c>
      <c r="BY119" s="171"/>
      <c r="BZ119" s="171"/>
      <c r="CA119" s="171"/>
      <c r="CB119" s="171"/>
      <c r="CC119" s="171"/>
      <c r="CD119" s="171"/>
      <c r="CE119" s="172"/>
      <c r="CF119" s="173" t="s">
        <v>115</v>
      </c>
      <c r="CG119" s="174"/>
      <c r="CH119" s="174"/>
      <c r="CI119" s="174"/>
      <c r="CJ119" s="174"/>
      <c r="CK119" s="174"/>
      <c r="CL119" s="174"/>
      <c r="CM119" s="174"/>
      <c r="CN119" s="174"/>
      <c r="CO119" s="174"/>
      <c r="CP119" s="174"/>
      <c r="CQ119" s="174"/>
      <c r="CR119" s="175"/>
      <c r="CS119" s="35" t="s">
        <v>251</v>
      </c>
      <c r="CT119" s="176"/>
      <c r="CU119" s="176"/>
      <c r="CV119" s="38"/>
      <c r="CW119" s="38"/>
      <c r="CX119" s="38"/>
      <c r="CY119" s="38"/>
      <c r="CZ119" s="38"/>
      <c r="DA119" s="38"/>
      <c r="DB119" s="38"/>
      <c r="DC119" s="38"/>
      <c r="DD119" s="38"/>
      <c r="DE119" s="145" t="s">
        <v>34</v>
      </c>
      <c r="DF119" s="146"/>
      <c r="DG119" s="146"/>
      <c r="DH119" s="146"/>
      <c r="DI119" s="146"/>
      <c r="DJ119" s="146"/>
      <c r="DK119" s="146"/>
      <c r="DL119" s="146"/>
      <c r="DM119" s="146"/>
      <c r="DN119" s="146"/>
      <c r="DO119" s="146"/>
      <c r="DP119" s="146"/>
      <c r="DQ119" s="147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</row>
    <row r="120" spans="1:140" s="30" customFormat="1" ht="34.5" customHeight="1">
      <c r="A120" s="139" t="s">
        <v>236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69"/>
      <c r="BX120" s="170" t="s">
        <v>114</v>
      </c>
      <c r="BY120" s="171"/>
      <c r="BZ120" s="171"/>
      <c r="CA120" s="171"/>
      <c r="CB120" s="171"/>
      <c r="CC120" s="171"/>
      <c r="CD120" s="171"/>
      <c r="CE120" s="172"/>
      <c r="CF120" s="173" t="s">
        <v>115</v>
      </c>
      <c r="CG120" s="174"/>
      <c r="CH120" s="174"/>
      <c r="CI120" s="174"/>
      <c r="CJ120" s="174"/>
      <c r="CK120" s="174"/>
      <c r="CL120" s="174"/>
      <c r="CM120" s="174"/>
      <c r="CN120" s="174"/>
      <c r="CO120" s="174"/>
      <c r="CP120" s="174"/>
      <c r="CQ120" s="174"/>
      <c r="CR120" s="175"/>
      <c r="CS120" s="35" t="s">
        <v>235</v>
      </c>
      <c r="CT120" s="176"/>
      <c r="CU120" s="176"/>
      <c r="CV120" s="38">
        <v>11550</v>
      </c>
      <c r="CW120" s="38"/>
      <c r="CX120" s="38"/>
      <c r="CY120" s="38">
        <v>12000</v>
      </c>
      <c r="CZ120" s="38"/>
      <c r="DA120" s="38">
        <v>15000</v>
      </c>
      <c r="DB120" s="38">
        <v>15000</v>
      </c>
      <c r="DC120" s="38"/>
      <c r="DD120" s="38">
        <v>18000</v>
      </c>
      <c r="DE120" s="145" t="s">
        <v>34</v>
      </c>
      <c r="DF120" s="146"/>
      <c r="DG120" s="146"/>
      <c r="DH120" s="146"/>
      <c r="DI120" s="146"/>
      <c r="DJ120" s="146"/>
      <c r="DK120" s="146"/>
      <c r="DL120" s="146"/>
      <c r="DM120" s="146"/>
      <c r="DN120" s="146"/>
      <c r="DO120" s="146"/>
      <c r="DP120" s="146"/>
      <c r="DQ120" s="147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</row>
    <row r="121" spans="1:121" s="40" customFormat="1" ht="33" customHeight="1">
      <c r="A121" s="153" t="s">
        <v>291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5" t="s">
        <v>292</v>
      </c>
      <c r="BY121" s="112"/>
      <c r="BZ121" s="112"/>
      <c r="CA121" s="112"/>
      <c r="CB121" s="112"/>
      <c r="CC121" s="112"/>
      <c r="CD121" s="112"/>
      <c r="CE121" s="113"/>
      <c r="CF121" s="111" t="s">
        <v>293</v>
      </c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3"/>
      <c r="CS121" s="31" t="s">
        <v>255</v>
      </c>
      <c r="CT121" s="112"/>
      <c r="CU121" s="112"/>
      <c r="CV121" s="43"/>
      <c r="CW121" s="43"/>
      <c r="CX121" s="43"/>
      <c r="CY121" s="43"/>
      <c r="CZ121" s="43"/>
      <c r="DA121" s="43"/>
      <c r="DB121" s="43"/>
      <c r="DC121" s="43"/>
      <c r="DD121" s="43"/>
      <c r="DE121" s="145" t="s">
        <v>34</v>
      </c>
      <c r="DF121" s="146"/>
      <c r="DG121" s="146"/>
      <c r="DH121" s="146"/>
      <c r="DI121" s="146"/>
      <c r="DJ121" s="146"/>
      <c r="DK121" s="146"/>
      <c r="DL121" s="146"/>
      <c r="DM121" s="146"/>
      <c r="DN121" s="146"/>
      <c r="DO121" s="146"/>
      <c r="DP121" s="146"/>
      <c r="DQ121" s="147"/>
    </row>
    <row r="122" spans="1:121" s="40" customFormat="1" ht="59.25" customHeight="1">
      <c r="A122" s="153" t="s">
        <v>294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5" t="s">
        <v>295</v>
      </c>
      <c r="BY122" s="112"/>
      <c r="BZ122" s="112"/>
      <c r="CA122" s="112"/>
      <c r="CB122" s="112"/>
      <c r="CC122" s="112"/>
      <c r="CD122" s="112"/>
      <c r="CE122" s="113"/>
      <c r="CF122" s="111" t="s">
        <v>296</v>
      </c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3"/>
      <c r="CS122" s="31" t="s">
        <v>255</v>
      </c>
      <c r="CT122" s="112"/>
      <c r="CU122" s="112"/>
      <c r="CV122" s="43"/>
      <c r="CW122" s="43"/>
      <c r="CX122" s="43"/>
      <c r="CY122" s="43"/>
      <c r="CZ122" s="43"/>
      <c r="DA122" s="43"/>
      <c r="DB122" s="43"/>
      <c r="DC122" s="43"/>
      <c r="DD122" s="43"/>
      <c r="DE122" s="145" t="s">
        <v>34</v>
      </c>
      <c r="DF122" s="146"/>
      <c r="DG122" s="146"/>
      <c r="DH122" s="146"/>
      <c r="DI122" s="146"/>
      <c r="DJ122" s="146"/>
      <c r="DK122" s="146"/>
      <c r="DL122" s="146"/>
      <c r="DM122" s="146"/>
      <c r="DN122" s="146"/>
      <c r="DO122" s="146"/>
      <c r="DP122" s="146"/>
      <c r="DQ122" s="147"/>
    </row>
    <row r="123" spans="1:121" s="40" customFormat="1" ht="35.25" customHeight="1">
      <c r="A123" s="153" t="s">
        <v>297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5" t="s">
        <v>298</v>
      </c>
      <c r="BY123" s="112"/>
      <c r="BZ123" s="112"/>
      <c r="CA123" s="112"/>
      <c r="CB123" s="112"/>
      <c r="CC123" s="112"/>
      <c r="CD123" s="112"/>
      <c r="CE123" s="113"/>
      <c r="CF123" s="111" t="s">
        <v>299</v>
      </c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3"/>
      <c r="CS123" s="31" t="s">
        <v>255</v>
      </c>
      <c r="CT123" s="112"/>
      <c r="CU123" s="112"/>
      <c r="CV123" s="43"/>
      <c r="CW123" s="43"/>
      <c r="CX123" s="43"/>
      <c r="CY123" s="43"/>
      <c r="CZ123" s="43"/>
      <c r="DA123" s="43"/>
      <c r="DB123" s="43"/>
      <c r="DC123" s="43"/>
      <c r="DD123" s="43"/>
      <c r="DE123" s="145" t="s">
        <v>34</v>
      </c>
      <c r="DF123" s="146"/>
      <c r="DG123" s="146"/>
      <c r="DH123" s="146"/>
      <c r="DI123" s="146"/>
      <c r="DJ123" s="146"/>
      <c r="DK123" s="146"/>
      <c r="DL123" s="146"/>
      <c r="DM123" s="146"/>
      <c r="DN123" s="146"/>
      <c r="DO123" s="146"/>
      <c r="DP123" s="146"/>
      <c r="DQ123" s="147"/>
    </row>
    <row r="124" spans="1:121" s="40" customFormat="1" ht="22.5" customHeight="1">
      <c r="A124" s="164" t="s">
        <v>331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5" t="s">
        <v>300</v>
      </c>
      <c r="BY124" s="166"/>
      <c r="BZ124" s="166"/>
      <c r="CA124" s="166"/>
      <c r="CB124" s="166"/>
      <c r="CC124" s="166"/>
      <c r="CD124" s="166"/>
      <c r="CE124" s="167"/>
      <c r="CF124" s="168" t="s">
        <v>301</v>
      </c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7"/>
      <c r="CS124" s="31" t="s">
        <v>255</v>
      </c>
      <c r="CT124" s="112"/>
      <c r="CU124" s="112"/>
      <c r="CV124" s="43" t="s">
        <v>255</v>
      </c>
      <c r="CW124" s="43" t="s">
        <v>255</v>
      </c>
      <c r="CX124" s="43">
        <f>SUM(CX125:CX127)</f>
        <v>-119408</v>
      </c>
      <c r="CY124" s="43" t="s">
        <v>255</v>
      </c>
      <c r="CZ124" s="43" t="s">
        <v>255</v>
      </c>
      <c r="DA124" s="43" t="s">
        <v>255</v>
      </c>
      <c r="DB124" s="43" t="s">
        <v>255</v>
      </c>
      <c r="DC124" s="43" t="s">
        <v>255</v>
      </c>
      <c r="DD124" s="43" t="s">
        <v>255</v>
      </c>
      <c r="DE124" s="145" t="s">
        <v>34</v>
      </c>
      <c r="DF124" s="146"/>
      <c r="DG124" s="146"/>
      <c r="DH124" s="146"/>
      <c r="DI124" s="146"/>
      <c r="DJ124" s="146"/>
      <c r="DK124" s="146"/>
      <c r="DL124" s="146"/>
      <c r="DM124" s="146"/>
      <c r="DN124" s="146"/>
      <c r="DO124" s="146"/>
      <c r="DP124" s="146"/>
      <c r="DQ124" s="147"/>
    </row>
    <row r="125" spans="1:121" s="40" customFormat="1" ht="33.75" customHeight="1">
      <c r="A125" s="153" t="s">
        <v>332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5" t="s">
        <v>302</v>
      </c>
      <c r="BY125" s="112"/>
      <c r="BZ125" s="112"/>
      <c r="CA125" s="112"/>
      <c r="CB125" s="112"/>
      <c r="CC125" s="112"/>
      <c r="CD125" s="112"/>
      <c r="CE125" s="113"/>
      <c r="CF125" s="111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3"/>
      <c r="CS125" s="31" t="s">
        <v>255</v>
      </c>
      <c r="CT125" s="112"/>
      <c r="CU125" s="112"/>
      <c r="CV125" s="43" t="s">
        <v>255</v>
      </c>
      <c r="CW125" s="43" t="s">
        <v>255</v>
      </c>
      <c r="CX125" s="455">
        <v>-119408</v>
      </c>
      <c r="CY125" s="43" t="s">
        <v>255</v>
      </c>
      <c r="CZ125" s="43" t="s">
        <v>255</v>
      </c>
      <c r="DA125" s="43" t="s">
        <v>255</v>
      </c>
      <c r="DB125" s="43" t="s">
        <v>255</v>
      </c>
      <c r="DC125" s="43" t="s">
        <v>255</v>
      </c>
      <c r="DD125" s="43" t="s">
        <v>255</v>
      </c>
      <c r="DE125" s="145" t="s">
        <v>34</v>
      </c>
      <c r="DF125" s="146"/>
      <c r="DG125" s="146"/>
      <c r="DH125" s="146"/>
      <c r="DI125" s="146"/>
      <c r="DJ125" s="146"/>
      <c r="DK125" s="146"/>
      <c r="DL125" s="146"/>
      <c r="DM125" s="146"/>
      <c r="DN125" s="146"/>
      <c r="DO125" s="146"/>
      <c r="DP125" s="146"/>
      <c r="DQ125" s="147"/>
    </row>
    <row r="126" spans="1:121" s="40" customFormat="1" ht="22.5" customHeight="1">
      <c r="A126" s="153" t="s">
        <v>330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5" t="s">
        <v>303</v>
      </c>
      <c r="BY126" s="112"/>
      <c r="BZ126" s="112"/>
      <c r="CA126" s="112"/>
      <c r="CB126" s="112"/>
      <c r="CC126" s="112"/>
      <c r="CD126" s="112"/>
      <c r="CE126" s="113"/>
      <c r="CF126" s="111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3"/>
      <c r="CS126" s="31" t="s">
        <v>255</v>
      </c>
      <c r="CT126" s="112"/>
      <c r="CU126" s="112"/>
      <c r="CV126" s="43" t="s">
        <v>255</v>
      </c>
      <c r="CW126" s="43" t="s">
        <v>255</v>
      </c>
      <c r="CX126" s="43"/>
      <c r="CY126" s="43" t="s">
        <v>255</v>
      </c>
      <c r="CZ126" s="43" t="s">
        <v>255</v>
      </c>
      <c r="DA126" s="43" t="s">
        <v>255</v>
      </c>
      <c r="DB126" s="43" t="s">
        <v>255</v>
      </c>
      <c r="DC126" s="43" t="s">
        <v>255</v>
      </c>
      <c r="DD126" s="43" t="s">
        <v>255</v>
      </c>
      <c r="DE126" s="145" t="s">
        <v>34</v>
      </c>
      <c r="DF126" s="146"/>
      <c r="DG126" s="146"/>
      <c r="DH126" s="146"/>
      <c r="DI126" s="146"/>
      <c r="DJ126" s="146"/>
      <c r="DK126" s="146"/>
      <c r="DL126" s="146"/>
      <c r="DM126" s="146"/>
      <c r="DN126" s="146"/>
      <c r="DO126" s="146"/>
      <c r="DP126" s="146"/>
      <c r="DQ126" s="147"/>
    </row>
    <row r="127" spans="1:121" s="40" customFormat="1" ht="22.5" customHeight="1">
      <c r="A127" s="153" t="s">
        <v>329</v>
      </c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5" t="s">
        <v>304</v>
      </c>
      <c r="BY127" s="112"/>
      <c r="BZ127" s="112"/>
      <c r="CA127" s="112"/>
      <c r="CB127" s="112"/>
      <c r="CC127" s="112"/>
      <c r="CD127" s="112"/>
      <c r="CE127" s="113"/>
      <c r="CF127" s="111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3"/>
      <c r="CS127" s="31" t="s">
        <v>255</v>
      </c>
      <c r="CT127" s="112"/>
      <c r="CU127" s="112"/>
      <c r="CV127" s="43" t="s">
        <v>255</v>
      </c>
      <c r="CW127" s="43" t="s">
        <v>255</v>
      </c>
      <c r="CX127" s="43"/>
      <c r="CY127" s="43" t="s">
        <v>255</v>
      </c>
      <c r="CZ127" s="43" t="s">
        <v>255</v>
      </c>
      <c r="DA127" s="43" t="s">
        <v>255</v>
      </c>
      <c r="DB127" s="43" t="s">
        <v>255</v>
      </c>
      <c r="DC127" s="43" t="s">
        <v>255</v>
      </c>
      <c r="DD127" s="43" t="s">
        <v>255</v>
      </c>
      <c r="DE127" s="145" t="s">
        <v>34</v>
      </c>
      <c r="DF127" s="146"/>
      <c r="DG127" s="146"/>
      <c r="DH127" s="146"/>
      <c r="DI127" s="146"/>
      <c r="DJ127" s="146"/>
      <c r="DK127" s="146"/>
      <c r="DL127" s="146"/>
      <c r="DM127" s="146"/>
      <c r="DN127" s="146"/>
      <c r="DO127" s="146"/>
      <c r="DP127" s="146"/>
      <c r="DQ127" s="147"/>
    </row>
    <row r="128" spans="1:140" s="30" customFormat="1" ht="23.25" customHeight="1">
      <c r="A128" s="148" t="s">
        <v>328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9" t="s">
        <v>117</v>
      </c>
      <c r="BY128" s="150"/>
      <c r="BZ128" s="150"/>
      <c r="CA128" s="150"/>
      <c r="CB128" s="150"/>
      <c r="CC128" s="150"/>
      <c r="CD128" s="150"/>
      <c r="CE128" s="151"/>
      <c r="CF128" s="152" t="s">
        <v>34</v>
      </c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  <c r="CR128" s="151"/>
      <c r="CS128" s="33"/>
      <c r="CT128" s="112"/>
      <c r="CU128" s="112"/>
      <c r="CV128" s="38"/>
      <c r="CW128" s="38">
        <f>SUM(CW129)</f>
        <v>883151.56</v>
      </c>
      <c r="CX128" s="38"/>
      <c r="CY128" s="38"/>
      <c r="CZ128" s="38"/>
      <c r="DA128" s="38"/>
      <c r="DB128" s="38"/>
      <c r="DC128" s="38"/>
      <c r="DD128" s="38"/>
      <c r="DE128" s="145" t="s">
        <v>34</v>
      </c>
      <c r="DF128" s="146"/>
      <c r="DG128" s="146"/>
      <c r="DH128" s="146"/>
      <c r="DI128" s="146"/>
      <c r="DJ128" s="146"/>
      <c r="DK128" s="146"/>
      <c r="DL128" s="146"/>
      <c r="DM128" s="146"/>
      <c r="DN128" s="146"/>
      <c r="DO128" s="146"/>
      <c r="DP128" s="146"/>
      <c r="DQ128" s="147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</row>
    <row r="129" spans="1:140" s="30" customFormat="1" ht="39.75" customHeight="1">
      <c r="A129" s="139" t="s">
        <v>118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24" t="s">
        <v>119</v>
      </c>
      <c r="BY129" s="125"/>
      <c r="BZ129" s="125"/>
      <c r="CA129" s="125"/>
      <c r="CB129" s="125"/>
      <c r="CC129" s="125"/>
      <c r="CD129" s="125"/>
      <c r="CE129" s="126"/>
      <c r="CF129" s="132" t="s">
        <v>120</v>
      </c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6"/>
      <c r="CS129" s="31"/>
      <c r="CT129" s="112"/>
      <c r="CU129" s="112"/>
      <c r="CV129" s="38"/>
      <c r="CW129" s="38">
        <v>883151.56</v>
      </c>
      <c r="CX129" s="38"/>
      <c r="CY129" s="38"/>
      <c r="CZ129" s="38"/>
      <c r="DA129" s="38"/>
      <c r="DB129" s="38"/>
      <c r="DC129" s="38"/>
      <c r="DD129" s="38"/>
      <c r="DE129" s="145" t="s">
        <v>34</v>
      </c>
      <c r="DF129" s="146"/>
      <c r="DG129" s="146"/>
      <c r="DH129" s="146"/>
      <c r="DI129" s="146"/>
      <c r="DJ129" s="146"/>
      <c r="DK129" s="146"/>
      <c r="DL129" s="146"/>
      <c r="DM129" s="146"/>
      <c r="DN129" s="146"/>
      <c r="DO129" s="146"/>
      <c r="DP129" s="146"/>
      <c r="DQ129" s="147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</row>
    <row r="130" spans="1:140" s="30" customFormat="1" ht="11.25" customHeight="1" thickBot="1">
      <c r="A130" s="139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56"/>
      <c r="BY130" s="157"/>
      <c r="BZ130" s="157"/>
      <c r="CA130" s="157"/>
      <c r="CB130" s="157"/>
      <c r="CC130" s="157"/>
      <c r="CD130" s="157"/>
      <c r="CE130" s="158"/>
      <c r="CF130" s="159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8"/>
      <c r="CS130" s="48"/>
      <c r="CT130" s="160"/>
      <c r="CU130" s="160"/>
      <c r="CV130" s="38"/>
      <c r="CW130" s="38"/>
      <c r="CX130" s="38"/>
      <c r="CY130" s="38"/>
      <c r="CZ130" s="38"/>
      <c r="DA130" s="38"/>
      <c r="DB130" s="38"/>
      <c r="DC130" s="38"/>
      <c r="DD130" s="38"/>
      <c r="DE130" s="161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3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</row>
    <row r="131" spans="96:140" s="30" customFormat="1" ht="3" customHeight="1"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</row>
    <row r="132" spans="96:140" s="30" customFormat="1" ht="3" customHeight="1"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</row>
    <row r="133" spans="96:140" s="30" customFormat="1" ht="15.75"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</row>
  </sheetData>
  <sheetProtection/>
  <mergeCells count="613">
    <mergeCell ref="A21:BW21"/>
    <mergeCell ref="DE104:DQ104"/>
    <mergeCell ref="A72:BW72"/>
    <mergeCell ref="BX72:CE72"/>
    <mergeCell ref="CF72:CR72"/>
    <mergeCell ref="CT72:CU72"/>
    <mergeCell ref="DE72:DQ72"/>
    <mergeCell ref="A104:BW104"/>
    <mergeCell ref="BX104:CE104"/>
    <mergeCell ref="CF104:CR104"/>
    <mergeCell ref="CT104:CU104"/>
    <mergeCell ref="DE69:DQ69"/>
    <mergeCell ref="DE70:DQ70"/>
    <mergeCell ref="DE92:DQ92"/>
    <mergeCell ref="A73:BW73"/>
    <mergeCell ref="BX73:CE73"/>
    <mergeCell ref="CF73:CR73"/>
    <mergeCell ref="DB37:DB38"/>
    <mergeCell ref="CF8:CR8"/>
    <mergeCell ref="CT8:CU8"/>
    <mergeCell ref="DB12:DB13"/>
    <mergeCell ref="DC12:DC13"/>
    <mergeCell ref="DE14:DQ14"/>
    <mergeCell ref="CY12:CY13"/>
    <mergeCell ref="CY37:CY38"/>
    <mergeCell ref="DA37:DA38"/>
    <mergeCell ref="CF7:CR7"/>
    <mergeCell ref="CT7:CU7"/>
    <mergeCell ref="CT14:CU14"/>
    <mergeCell ref="DE30:DQ30"/>
    <mergeCell ref="DE33:DQ33"/>
    <mergeCell ref="DE36:DQ36"/>
    <mergeCell ref="CV5:CX5"/>
    <mergeCell ref="DB5:DD5"/>
    <mergeCell ref="CS3:CS6"/>
    <mergeCell ref="BX24:CE24"/>
    <mergeCell ref="CF24:CR24"/>
    <mergeCell ref="BX22:CE22"/>
    <mergeCell ref="CF22:CR22"/>
    <mergeCell ref="CF3:CR4"/>
    <mergeCell ref="CV4:CX4"/>
    <mergeCell ref="BX7:CE7"/>
    <mergeCell ref="DE4:DQ6"/>
    <mergeCell ref="CY5:DA5"/>
    <mergeCell ref="A1:DQ1"/>
    <mergeCell ref="A3:BW6"/>
    <mergeCell ref="BX3:CE6"/>
    <mergeCell ref="CT3:CU6"/>
    <mergeCell ref="CV3:DQ3"/>
    <mergeCell ref="CY4:DA4"/>
    <mergeCell ref="DB4:DD4"/>
    <mergeCell ref="CF5:CR6"/>
    <mergeCell ref="A9:BW9"/>
    <mergeCell ref="BX9:CE9"/>
    <mergeCell ref="CF9:CR9"/>
    <mergeCell ref="CT9:CU9"/>
    <mergeCell ref="DE9:DQ9"/>
    <mergeCell ref="DE7:DQ7"/>
    <mergeCell ref="A8:BW8"/>
    <mergeCell ref="BX8:CE8"/>
    <mergeCell ref="DE8:DQ8"/>
    <mergeCell ref="A7:BW7"/>
    <mergeCell ref="DE10:DQ10"/>
    <mergeCell ref="A11:BW11"/>
    <mergeCell ref="BX11:CE11"/>
    <mergeCell ref="CF11:CR11"/>
    <mergeCell ref="CT11:CU11"/>
    <mergeCell ref="DE11:DQ11"/>
    <mergeCell ref="CT12:CU13"/>
    <mergeCell ref="CV12:CV13"/>
    <mergeCell ref="A10:BW10"/>
    <mergeCell ref="BX10:CE10"/>
    <mergeCell ref="CF10:CR10"/>
    <mergeCell ref="CT10:CU10"/>
    <mergeCell ref="CW12:CW13"/>
    <mergeCell ref="CX12:CX13"/>
    <mergeCell ref="A16:BW16"/>
    <mergeCell ref="BX16:CE16"/>
    <mergeCell ref="CF16:CR16"/>
    <mergeCell ref="CT16:CU16"/>
    <mergeCell ref="A12:BW12"/>
    <mergeCell ref="BX12:CE13"/>
    <mergeCell ref="CF12:CR13"/>
    <mergeCell ref="CS12:CS13"/>
    <mergeCell ref="DE16:DQ16"/>
    <mergeCell ref="DE12:DQ13"/>
    <mergeCell ref="A13:BW13"/>
    <mergeCell ref="A14:BW14"/>
    <mergeCell ref="BX14:CE14"/>
    <mergeCell ref="CF14:CR14"/>
    <mergeCell ref="DE15:DQ15"/>
    <mergeCell ref="CZ12:CZ13"/>
    <mergeCell ref="DA12:DA13"/>
    <mergeCell ref="DD12:DD13"/>
    <mergeCell ref="A31:BW31"/>
    <mergeCell ref="BX31:CE31"/>
    <mergeCell ref="CF31:CR31"/>
    <mergeCell ref="CT31:CU31"/>
    <mergeCell ref="A15:BW15"/>
    <mergeCell ref="BX15:CE15"/>
    <mergeCell ref="CF15:CR15"/>
    <mergeCell ref="CT15:CU15"/>
    <mergeCell ref="A18:BW18"/>
    <mergeCell ref="A23:BW23"/>
    <mergeCell ref="DE32:DQ32"/>
    <mergeCell ref="A33:BW33"/>
    <mergeCell ref="BX33:CE33"/>
    <mergeCell ref="CF33:CR33"/>
    <mergeCell ref="CT33:CU33"/>
    <mergeCell ref="A17:BW17"/>
    <mergeCell ref="BX17:CE17"/>
    <mergeCell ref="CF17:CR17"/>
    <mergeCell ref="CT17:CU17"/>
    <mergeCell ref="DE17:DQ17"/>
    <mergeCell ref="BX36:CE36"/>
    <mergeCell ref="CF36:CR36"/>
    <mergeCell ref="CT36:CU36"/>
    <mergeCell ref="A32:BW32"/>
    <mergeCell ref="BX32:CE32"/>
    <mergeCell ref="CF32:CR32"/>
    <mergeCell ref="CT32:CU32"/>
    <mergeCell ref="CT37:CU38"/>
    <mergeCell ref="CX37:CX38"/>
    <mergeCell ref="BX37:CE37"/>
    <mergeCell ref="CF37:CR37"/>
    <mergeCell ref="BX38:CE38"/>
    <mergeCell ref="A34:BW34"/>
    <mergeCell ref="BX34:CE34"/>
    <mergeCell ref="CF34:CR34"/>
    <mergeCell ref="CT34:CU34"/>
    <mergeCell ref="CV37:CV38"/>
    <mergeCell ref="DD37:DD38"/>
    <mergeCell ref="DE37:DQ38"/>
    <mergeCell ref="A38:BW38"/>
    <mergeCell ref="A39:BW39"/>
    <mergeCell ref="BX39:CE39"/>
    <mergeCell ref="CF39:CR39"/>
    <mergeCell ref="CT39:CU39"/>
    <mergeCell ref="DE39:DQ39"/>
    <mergeCell ref="A37:BW37"/>
    <mergeCell ref="CS37:CS38"/>
    <mergeCell ref="DE41:DQ41"/>
    <mergeCell ref="A43:BW43"/>
    <mergeCell ref="BX43:CE43"/>
    <mergeCell ref="CF43:CR43"/>
    <mergeCell ref="CT43:CU43"/>
    <mergeCell ref="DE43:DQ43"/>
    <mergeCell ref="CT42:CU42"/>
    <mergeCell ref="DE42:DQ42"/>
    <mergeCell ref="CT41:CU41"/>
    <mergeCell ref="A44:BW44"/>
    <mergeCell ref="BX44:CE44"/>
    <mergeCell ref="CF44:CR44"/>
    <mergeCell ref="CT44:CU44"/>
    <mergeCell ref="DE44:DQ44"/>
    <mergeCell ref="A45:BW45"/>
    <mergeCell ref="BX45:CE45"/>
    <mergeCell ref="CF45:CR45"/>
    <mergeCell ref="CT45:CU45"/>
    <mergeCell ref="DE45:DQ45"/>
    <mergeCell ref="A46:BW46"/>
    <mergeCell ref="BX46:CE46"/>
    <mergeCell ref="CF46:CR46"/>
    <mergeCell ref="CT46:CU46"/>
    <mergeCell ref="DE46:DQ46"/>
    <mergeCell ref="A47:BW47"/>
    <mergeCell ref="BX47:CE47"/>
    <mergeCell ref="CF47:CR47"/>
    <mergeCell ref="CT47:CU47"/>
    <mergeCell ref="DE47:DQ47"/>
    <mergeCell ref="A48:BW48"/>
    <mergeCell ref="BX48:CE48"/>
    <mergeCell ref="CF48:CR48"/>
    <mergeCell ref="CT48:CU48"/>
    <mergeCell ref="DE48:DQ48"/>
    <mergeCell ref="A49:BW49"/>
    <mergeCell ref="BX49:CE49"/>
    <mergeCell ref="CF49:CR49"/>
    <mergeCell ref="CT49:CU49"/>
    <mergeCell ref="DE49:DQ49"/>
    <mergeCell ref="A50:BW50"/>
    <mergeCell ref="BX50:CE50"/>
    <mergeCell ref="CF50:CR50"/>
    <mergeCell ref="CT50:CU50"/>
    <mergeCell ref="DE50:DQ50"/>
    <mergeCell ref="A51:BW51"/>
    <mergeCell ref="BX51:CE51"/>
    <mergeCell ref="CF51:CR51"/>
    <mergeCell ref="CT51:CU51"/>
    <mergeCell ref="DE51:DQ51"/>
    <mergeCell ref="A52:BW52"/>
    <mergeCell ref="BX52:CE52"/>
    <mergeCell ref="CF52:CR52"/>
    <mergeCell ref="CT52:CU52"/>
    <mergeCell ref="DE52:DQ52"/>
    <mergeCell ref="A53:BW53"/>
    <mergeCell ref="BX53:CE53"/>
    <mergeCell ref="CF53:CR53"/>
    <mergeCell ref="CT53:CU53"/>
    <mergeCell ref="DE53:DQ53"/>
    <mergeCell ref="A54:BW54"/>
    <mergeCell ref="BX54:CE54"/>
    <mergeCell ref="CF54:CR54"/>
    <mergeCell ref="CT54:CU54"/>
    <mergeCell ref="DE54:DQ54"/>
    <mergeCell ref="A55:BW55"/>
    <mergeCell ref="BX55:CE55"/>
    <mergeCell ref="CF55:CR55"/>
    <mergeCell ref="CT55:CU55"/>
    <mergeCell ref="DE55:DQ55"/>
    <mergeCell ref="A56:BW56"/>
    <mergeCell ref="BX56:CE56"/>
    <mergeCell ref="CF56:CR56"/>
    <mergeCell ref="CT56:CU56"/>
    <mergeCell ref="DE56:DQ56"/>
    <mergeCell ref="A57:BW57"/>
    <mergeCell ref="BX57:CE57"/>
    <mergeCell ref="CF57:CR57"/>
    <mergeCell ref="CT57:CU57"/>
    <mergeCell ref="DE57:DQ57"/>
    <mergeCell ref="A58:BW58"/>
    <mergeCell ref="BX58:CE58"/>
    <mergeCell ref="CF58:CR58"/>
    <mergeCell ref="CT58:CU58"/>
    <mergeCell ref="DE58:DQ58"/>
    <mergeCell ref="A59:BW59"/>
    <mergeCell ref="BX59:CE59"/>
    <mergeCell ref="CF59:CR59"/>
    <mergeCell ref="CT59:CU59"/>
    <mergeCell ref="DE59:DQ59"/>
    <mergeCell ref="A60:BW60"/>
    <mergeCell ref="BX60:CE60"/>
    <mergeCell ref="CF60:CR60"/>
    <mergeCell ref="CT60:CU60"/>
    <mergeCell ref="DE60:DQ60"/>
    <mergeCell ref="A61:BW61"/>
    <mergeCell ref="BX61:CE61"/>
    <mergeCell ref="CF61:CR61"/>
    <mergeCell ref="CT61:CU61"/>
    <mergeCell ref="DE61:DQ61"/>
    <mergeCell ref="A62:BW62"/>
    <mergeCell ref="BX62:CE62"/>
    <mergeCell ref="CF62:CR62"/>
    <mergeCell ref="CT62:CU62"/>
    <mergeCell ref="DE62:DQ62"/>
    <mergeCell ref="A63:BW63"/>
    <mergeCell ref="BX63:CE63"/>
    <mergeCell ref="CF63:CR63"/>
    <mergeCell ref="CT63:CU63"/>
    <mergeCell ref="DE63:DQ63"/>
    <mergeCell ref="A64:BW64"/>
    <mergeCell ref="BX64:CE64"/>
    <mergeCell ref="CF64:CR64"/>
    <mergeCell ref="CT64:CU64"/>
    <mergeCell ref="DE64:DQ64"/>
    <mergeCell ref="A65:BW65"/>
    <mergeCell ref="BX65:CE65"/>
    <mergeCell ref="CF65:CR65"/>
    <mergeCell ref="CT65:CU65"/>
    <mergeCell ref="DE65:DQ65"/>
    <mergeCell ref="A66:BW66"/>
    <mergeCell ref="BX66:CE66"/>
    <mergeCell ref="CF66:CR66"/>
    <mergeCell ref="CT66:CU66"/>
    <mergeCell ref="DE66:DQ66"/>
    <mergeCell ref="A67:BW67"/>
    <mergeCell ref="BX67:CE67"/>
    <mergeCell ref="CF67:CR67"/>
    <mergeCell ref="CT67:CU67"/>
    <mergeCell ref="DE67:DQ67"/>
    <mergeCell ref="A68:BW68"/>
    <mergeCell ref="BX68:CE68"/>
    <mergeCell ref="CF68:CR68"/>
    <mergeCell ref="CT68:CU68"/>
    <mergeCell ref="DE68:DQ68"/>
    <mergeCell ref="A71:BW71"/>
    <mergeCell ref="BX71:CE71"/>
    <mergeCell ref="CF71:CR71"/>
    <mergeCell ref="CT71:CU71"/>
    <mergeCell ref="DE71:DQ71"/>
    <mergeCell ref="CT73:CU73"/>
    <mergeCell ref="DE73:DQ73"/>
    <mergeCell ref="A74:BW74"/>
    <mergeCell ref="BX74:CE74"/>
    <mergeCell ref="CF74:CR74"/>
    <mergeCell ref="CT74:CU74"/>
    <mergeCell ref="DE74:DQ74"/>
    <mergeCell ref="A75:BW75"/>
    <mergeCell ref="BX75:CE75"/>
    <mergeCell ref="CF75:CR75"/>
    <mergeCell ref="CT75:CU75"/>
    <mergeCell ref="DE75:DQ75"/>
    <mergeCell ref="DE80:DQ80"/>
    <mergeCell ref="BX76:CE76"/>
    <mergeCell ref="CF76:CR76"/>
    <mergeCell ref="CT76:CU76"/>
    <mergeCell ref="DE76:DQ76"/>
    <mergeCell ref="A78:BW78"/>
    <mergeCell ref="BX78:CE78"/>
    <mergeCell ref="CF78:CR78"/>
    <mergeCell ref="CT78:CU78"/>
    <mergeCell ref="DE78:DQ78"/>
    <mergeCell ref="DE82:DQ82"/>
    <mergeCell ref="A79:BW79"/>
    <mergeCell ref="BX79:CE79"/>
    <mergeCell ref="CF79:CR79"/>
    <mergeCell ref="CT79:CU79"/>
    <mergeCell ref="DE79:DQ79"/>
    <mergeCell ref="A80:BW80"/>
    <mergeCell ref="BX80:CE80"/>
    <mergeCell ref="CF80:CR80"/>
    <mergeCell ref="CT80:CU80"/>
    <mergeCell ref="DE84:DQ84"/>
    <mergeCell ref="A81:BW81"/>
    <mergeCell ref="BX81:CE81"/>
    <mergeCell ref="CF81:CR81"/>
    <mergeCell ref="CT81:CU81"/>
    <mergeCell ref="DE81:DQ81"/>
    <mergeCell ref="A82:BW82"/>
    <mergeCell ref="BX82:CE82"/>
    <mergeCell ref="CF82:CR82"/>
    <mergeCell ref="CT82:CU82"/>
    <mergeCell ref="DE86:DQ86"/>
    <mergeCell ref="A83:BW83"/>
    <mergeCell ref="BX83:CE83"/>
    <mergeCell ref="CF83:CR83"/>
    <mergeCell ref="CT83:CU83"/>
    <mergeCell ref="DE83:DQ83"/>
    <mergeCell ref="A84:BW84"/>
    <mergeCell ref="BX84:CE84"/>
    <mergeCell ref="CF84:CR84"/>
    <mergeCell ref="CT84:CU84"/>
    <mergeCell ref="DE88:DQ88"/>
    <mergeCell ref="A85:BW85"/>
    <mergeCell ref="BX85:CE85"/>
    <mergeCell ref="CF85:CR85"/>
    <mergeCell ref="CT85:CU85"/>
    <mergeCell ref="DE85:DQ85"/>
    <mergeCell ref="A86:BW86"/>
    <mergeCell ref="BX86:CE86"/>
    <mergeCell ref="CF86:CR86"/>
    <mergeCell ref="CT86:CU86"/>
    <mergeCell ref="DE90:DQ90"/>
    <mergeCell ref="A87:BW87"/>
    <mergeCell ref="BX87:CE87"/>
    <mergeCell ref="CF87:CR87"/>
    <mergeCell ref="CT87:CU87"/>
    <mergeCell ref="DE87:DQ87"/>
    <mergeCell ref="A88:BW88"/>
    <mergeCell ref="BX88:CE88"/>
    <mergeCell ref="CF88:CR88"/>
    <mergeCell ref="CT88:CU88"/>
    <mergeCell ref="DE93:DQ93"/>
    <mergeCell ref="A89:BW89"/>
    <mergeCell ref="BX89:CE89"/>
    <mergeCell ref="CF89:CR89"/>
    <mergeCell ref="CT89:CU89"/>
    <mergeCell ref="DE89:DQ89"/>
    <mergeCell ref="A90:BW90"/>
    <mergeCell ref="BX90:CE90"/>
    <mergeCell ref="CF90:CR90"/>
    <mergeCell ref="CT90:CU90"/>
    <mergeCell ref="DE95:DQ95"/>
    <mergeCell ref="A91:BW91"/>
    <mergeCell ref="BX91:CE91"/>
    <mergeCell ref="CF91:CR91"/>
    <mergeCell ref="CT91:CU91"/>
    <mergeCell ref="DE91:DQ91"/>
    <mergeCell ref="A93:BW93"/>
    <mergeCell ref="BX93:CE93"/>
    <mergeCell ref="CF93:CR93"/>
    <mergeCell ref="CT93:CU93"/>
    <mergeCell ref="DE97:DQ97"/>
    <mergeCell ref="A94:BW94"/>
    <mergeCell ref="BX94:CE94"/>
    <mergeCell ref="CF94:CR94"/>
    <mergeCell ref="CT94:CU94"/>
    <mergeCell ref="DE94:DQ94"/>
    <mergeCell ref="A95:BW95"/>
    <mergeCell ref="BX95:CE95"/>
    <mergeCell ref="CF95:CR95"/>
    <mergeCell ref="CT95:CU95"/>
    <mergeCell ref="DE99:DQ99"/>
    <mergeCell ref="A96:BW96"/>
    <mergeCell ref="BX96:CE96"/>
    <mergeCell ref="CF96:CR96"/>
    <mergeCell ref="CT96:CU96"/>
    <mergeCell ref="DE96:DQ96"/>
    <mergeCell ref="A97:BW97"/>
    <mergeCell ref="BX97:CE97"/>
    <mergeCell ref="CF97:CR97"/>
    <mergeCell ref="CT97:CU97"/>
    <mergeCell ref="DE101:DQ101"/>
    <mergeCell ref="A98:BW98"/>
    <mergeCell ref="BX98:CE98"/>
    <mergeCell ref="CF98:CR98"/>
    <mergeCell ref="CT98:CU98"/>
    <mergeCell ref="DE98:DQ98"/>
    <mergeCell ref="A99:BW99"/>
    <mergeCell ref="BX99:CE99"/>
    <mergeCell ref="CF99:CR99"/>
    <mergeCell ref="CT99:CU99"/>
    <mergeCell ref="DE103:DQ103"/>
    <mergeCell ref="A100:BW100"/>
    <mergeCell ref="BX100:CE100"/>
    <mergeCell ref="CF100:CR100"/>
    <mergeCell ref="CT100:CU100"/>
    <mergeCell ref="DE100:DQ100"/>
    <mergeCell ref="A101:BW101"/>
    <mergeCell ref="BX101:CE101"/>
    <mergeCell ref="CF101:CR101"/>
    <mergeCell ref="CT101:CU101"/>
    <mergeCell ref="DE106:DQ106"/>
    <mergeCell ref="A102:BW102"/>
    <mergeCell ref="BX102:CE102"/>
    <mergeCell ref="CF102:CR102"/>
    <mergeCell ref="CT102:CU102"/>
    <mergeCell ref="DE102:DQ102"/>
    <mergeCell ref="A103:BW103"/>
    <mergeCell ref="BX103:CE103"/>
    <mergeCell ref="CF103:CR103"/>
    <mergeCell ref="CT103:CU103"/>
    <mergeCell ref="DE108:DQ108"/>
    <mergeCell ref="A105:BW105"/>
    <mergeCell ref="BX105:CE105"/>
    <mergeCell ref="CF105:CR105"/>
    <mergeCell ref="CT105:CU105"/>
    <mergeCell ref="DE105:DQ105"/>
    <mergeCell ref="A106:BW106"/>
    <mergeCell ref="BX106:CE106"/>
    <mergeCell ref="CF106:CR106"/>
    <mergeCell ref="CT106:CU106"/>
    <mergeCell ref="DE110:DQ110"/>
    <mergeCell ref="A107:BW107"/>
    <mergeCell ref="BX107:CE107"/>
    <mergeCell ref="CF107:CR107"/>
    <mergeCell ref="CT107:CU107"/>
    <mergeCell ref="DE107:DQ107"/>
    <mergeCell ref="A108:BW108"/>
    <mergeCell ref="BX108:CE108"/>
    <mergeCell ref="CF108:CR108"/>
    <mergeCell ref="CT108:CU108"/>
    <mergeCell ref="DE112:DQ112"/>
    <mergeCell ref="A109:BW109"/>
    <mergeCell ref="BX109:CE109"/>
    <mergeCell ref="CF109:CR109"/>
    <mergeCell ref="CT109:CU109"/>
    <mergeCell ref="DE109:DQ109"/>
    <mergeCell ref="A110:BW110"/>
    <mergeCell ref="BX110:CE110"/>
    <mergeCell ref="CF110:CR110"/>
    <mergeCell ref="CT110:CU110"/>
    <mergeCell ref="DE114:DQ114"/>
    <mergeCell ref="A111:BW111"/>
    <mergeCell ref="BX111:CE111"/>
    <mergeCell ref="CF111:CR111"/>
    <mergeCell ref="CT111:CU111"/>
    <mergeCell ref="DE111:DQ111"/>
    <mergeCell ref="A112:BW112"/>
    <mergeCell ref="BX112:CE112"/>
    <mergeCell ref="CF112:CR112"/>
    <mergeCell ref="CT112:CU112"/>
    <mergeCell ref="DE116:DQ116"/>
    <mergeCell ref="A113:BW113"/>
    <mergeCell ref="BX113:CE113"/>
    <mergeCell ref="CF113:CR113"/>
    <mergeCell ref="CT113:CU113"/>
    <mergeCell ref="DE113:DQ113"/>
    <mergeCell ref="A114:BW114"/>
    <mergeCell ref="BX114:CE114"/>
    <mergeCell ref="CF114:CR114"/>
    <mergeCell ref="CT114:CU114"/>
    <mergeCell ref="DE118:DQ118"/>
    <mergeCell ref="A115:BW115"/>
    <mergeCell ref="BX115:CE115"/>
    <mergeCell ref="CF115:CR115"/>
    <mergeCell ref="CT115:CU115"/>
    <mergeCell ref="DE115:DQ115"/>
    <mergeCell ref="A116:BW116"/>
    <mergeCell ref="BX116:CE116"/>
    <mergeCell ref="CF116:CR116"/>
    <mergeCell ref="CT116:CU116"/>
    <mergeCell ref="DE120:DQ120"/>
    <mergeCell ref="A117:BW117"/>
    <mergeCell ref="BX117:CE117"/>
    <mergeCell ref="CF117:CR117"/>
    <mergeCell ref="CT117:CU117"/>
    <mergeCell ref="DE117:DQ117"/>
    <mergeCell ref="A118:BW118"/>
    <mergeCell ref="BX118:CE118"/>
    <mergeCell ref="CF118:CR118"/>
    <mergeCell ref="CT118:CU118"/>
    <mergeCell ref="DE122:DQ122"/>
    <mergeCell ref="A119:BW119"/>
    <mergeCell ref="BX119:CE119"/>
    <mergeCell ref="CF119:CR119"/>
    <mergeCell ref="CT119:CU119"/>
    <mergeCell ref="DE119:DQ119"/>
    <mergeCell ref="A120:BW120"/>
    <mergeCell ref="BX120:CE120"/>
    <mergeCell ref="CF120:CR120"/>
    <mergeCell ref="CT120:CU120"/>
    <mergeCell ref="DE124:DQ124"/>
    <mergeCell ref="A121:BW121"/>
    <mergeCell ref="BX121:CE121"/>
    <mergeCell ref="CF121:CR121"/>
    <mergeCell ref="CT121:CU121"/>
    <mergeCell ref="DE121:DQ121"/>
    <mergeCell ref="A122:BW122"/>
    <mergeCell ref="BX122:CE122"/>
    <mergeCell ref="CF122:CR122"/>
    <mergeCell ref="CT122:CU122"/>
    <mergeCell ref="DE126:DQ126"/>
    <mergeCell ref="A123:BW123"/>
    <mergeCell ref="BX123:CE123"/>
    <mergeCell ref="CF123:CR123"/>
    <mergeCell ref="CT123:CU123"/>
    <mergeCell ref="DE123:DQ123"/>
    <mergeCell ref="A124:BW124"/>
    <mergeCell ref="BX124:CE124"/>
    <mergeCell ref="CF124:CR124"/>
    <mergeCell ref="CT124:CU124"/>
    <mergeCell ref="DE128:DQ128"/>
    <mergeCell ref="A125:BW125"/>
    <mergeCell ref="BX125:CE125"/>
    <mergeCell ref="CF125:CR125"/>
    <mergeCell ref="CT125:CU125"/>
    <mergeCell ref="DE125:DQ125"/>
    <mergeCell ref="A126:BW126"/>
    <mergeCell ref="BX126:CE126"/>
    <mergeCell ref="CF126:CR126"/>
    <mergeCell ref="CT126:CU126"/>
    <mergeCell ref="A130:BW130"/>
    <mergeCell ref="BX130:CE130"/>
    <mergeCell ref="CF130:CR130"/>
    <mergeCell ref="CT130:CU130"/>
    <mergeCell ref="DE130:DQ130"/>
    <mergeCell ref="DE129:DQ129"/>
    <mergeCell ref="A128:BW128"/>
    <mergeCell ref="BX128:CE128"/>
    <mergeCell ref="CF128:CR128"/>
    <mergeCell ref="CT128:CU128"/>
    <mergeCell ref="A127:BW127"/>
    <mergeCell ref="BX127:CE127"/>
    <mergeCell ref="CF127:CR127"/>
    <mergeCell ref="CT127:CU127"/>
    <mergeCell ref="DE127:DQ127"/>
    <mergeCell ref="CF38:CR38"/>
    <mergeCell ref="A129:BW129"/>
    <mergeCell ref="BX129:CE129"/>
    <mergeCell ref="CF129:CR129"/>
    <mergeCell ref="CT129:CU129"/>
    <mergeCell ref="CF42:CR42"/>
    <mergeCell ref="B92:BV92"/>
    <mergeCell ref="BX92:CE92"/>
    <mergeCell ref="CF92:CR92"/>
    <mergeCell ref="CF70:CR70"/>
    <mergeCell ref="DE34:DQ34"/>
    <mergeCell ref="DE31:DQ31"/>
    <mergeCell ref="CF29:CR29"/>
    <mergeCell ref="A41:BW41"/>
    <mergeCell ref="BX41:CE41"/>
    <mergeCell ref="CF35:CR35"/>
    <mergeCell ref="CT35:CU35"/>
    <mergeCell ref="DE35:DQ35"/>
    <mergeCell ref="A29:BW29"/>
    <mergeCell ref="BX29:CE29"/>
    <mergeCell ref="A28:BW28"/>
    <mergeCell ref="BX18:CE18"/>
    <mergeCell ref="BX23:CE23"/>
    <mergeCell ref="BX26:CE26"/>
    <mergeCell ref="BX19:CE19"/>
    <mergeCell ref="A24:BW24"/>
    <mergeCell ref="A25:BW25"/>
    <mergeCell ref="A27:BW27"/>
    <mergeCell ref="BX25:CE25"/>
    <mergeCell ref="A20:BW20"/>
    <mergeCell ref="BX30:CE30"/>
    <mergeCell ref="A42:BW42"/>
    <mergeCell ref="BX42:CE42"/>
    <mergeCell ref="A30:BW30"/>
    <mergeCell ref="CF30:CR30"/>
    <mergeCell ref="BX28:CE28"/>
    <mergeCell ref="A35:BW35"/>
    <mergeCell ref="BX35:CE35"/>
    <mergeCell ref="CF41:CR41"/>
    <mergeCell ref="A36:BW36"/>
    <mergeCell ref="A19:BW19"/>
    <mergeCell ref="CF23:CR23"/>
    <mergeCell ref="CF26:CR26"/>
    <mergeCell ref="CF28:CR28"/>
    <mergeCell ref="A22:BW22"/>
    <mergeCell ref="A26:BW26"/>
    <mergeCell ref="A77:BW77"/>
    <mergeCell ref="DE18:DQ18"/>
    <mergeCell ref="DE23:DQ23"/>
    <mergeCell ref="DE26:DQ26"/>
    <mergeCell ref="DE28:DQ28"/>
    <mergeCell ref="DE29:DQ29"/>
    <mergeCell ref="CF18:CR18"/>
    <mergeCell ref="CF19:CR19"/>
    <mergeCell ref="A40:BW40"/>
    <mergeCell ref="CF25:CR25"/>
    <mergeCell ref="BX40:CE40"/>
    <mergeCell ref="CF40:CR40"/>
    <mergeCell ref="BX77:CE77"/>
    <mergeCell ref="CF77:CR77"/>
    <mergeCell ref="A69:BW69"/>
    <mergeCell ref="A70:BW70"/>
    <mergeCell ref="BX69:CE69"/>
    <mergeCell ref="BX70:CE70"/>
    <mergeCell ref="CF69:CR69"/>
    <mergeCell ref="A76:BW7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51"/>
  <sheetViews>
    <sheetView zoomScaleSheetLayoutView="120" zoomScalePageLayoutView="0" workbookViewId="0" topLeftCell="A1">
      <selection activeCell="AG54" sqref="AG54"/>
    </sheetView>
  </sheetViews>
  <sheetFormatPr defaultColWidth="0.875" defaultRowHeight="12.75"/>
  <cols>
    <col min="1" max="4" width="0.875" style="1" customWidth="1"/>
    <col min="5" max="5" width="3.375" style="1" customWidth="1"/>
    <col min="6" max="10" width="0.875" style="1" customWidth="1"/>
    <col min="11" max="11" width="2.375" style="1" customWidth="1"/>
    <col min="12" max="90" width="0.875" style="1" customWidth="1"/>
    <col min="91" max="91" width="41.375" style="1" customWidth="1"/>
    <col min="92" max="120" width="0.875" style="1" customWidth="1"/>
    <col min="121" max="121" width="2.625" style="1" customWidth="1"/>
    <col min="122" max="134" width="0.875" style="1" customWidth="1"/>
    <col min="135" max="135" width="2.625" style="1" customWidth="1"/>
    <col min="136" max="161" width="0.875" style="1" customWidth="1"/>
    <col min="162" max="162" width="3.25390625" style="1" customWidth="1"/>
    <col min="163" max="16384" width="0.875" style="1" customWidth="1"/>
  </cols>
  <sheetData>
    <row r="1" spans="2:160" s="3" customFormat="1" ht="27" customHeight="1">
      <c r="B1" s="401" t="s">
        <v>324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401"/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</row>
    <row r="3" spans="1:161" ht="11.25" customHeight="1">
      <c r="A3" s="398" t="s">
        <v>121</v>
      </c>
      <c r="B3" s="398"/>
      <c r="C3" s="398"/>
      <c r="D3" s="398"/>
      <c r="E3" s="398"/>
      <c r="F3" s="398"/>
      <c r="G3" s="398"/>
      <c r="H3" s="402"/>
      <c r="I3" s="406" t="s">
        <v>0</v>
      </c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  <c r="BT3" s="406"/>
      <c r="BU3" s="406"/>
      <c r="BV3" s="406"/>
      <c r="BW3" s="406"/>
      <c r="BX3" s="406"/>
      <c r="BY3" s="406"/>
      <c r="BZ3" s="406"/>
      <c r="CA3" s="406"/>
      <c r="CB3" s="406"/>
      <c r="CC3" s="406"/>
      <c r="CD3" s="406"/>
      <c r="CE3" s="406"/>
      <c r="CF3" s="406"/>
      <c r="CG3" s="406"/>
      <c r="CH3" s="406"/>
      <c r="CI3" s="406"/>
      <c r="CJ3" s="406"/>
      <c r="CK3" s="406"/>
      <c r="CL3" s="406"/>
      <c r="CM3" s="407"/>
      <c r="CN3" s="397" t="s">
        <v>122</v>
      </c>
      <c r="CO3" s="398"/>
      <c r="CP3" s="398"/>
      <c r="CQ3" s="398"/>
      <c r="CR3" s="398"/>
      <c r="CS3" s="398"/>
      <c r="CT3" s="398"/>
      <c r="CU3" s="402"/>
      <c r="CV3" s="397" t="s">
        <v>123</v>
      </c>
      <c r="CW3" s="398"/>
      <c r="CX3" s="398"/>
      <c r="CY3" s="398"/>
      <c r="CZ3" s="398"/>
      <c r="DA3" s="398"/>
      <c r="DB3" s="398"/>
      <c r="DC3" s="398"/>
      <c r="DD3" s="398"/>
      <c r="DE3" s="402"/>
      <c r="DF3" s="413" t="s">
        <v>8</v>
      </c>
      <c r="DG3" s="414"/>
      <c r="DH3" s="414"/>
      <c r="DI3" s="414"/>
      <c r="DJ3" s="414"/>
      <c r="DK3" s="414"/>
      <c r="DL3" s="414"/>
      <c r="DM3" s="414"/>
      <c r="DN3" s="414"/>
      <c r="DO3" s="414"/>
      <c r="DP3" s="414"/>
      <c r="DQ3" s="414"/>
      <c r="DR3" s="414"/>
      <c r="DS3" s="414"/>
      <c r="DT3" s="414"/>
      <c r="DU3" s="414"/>
      <c r="DV3" s="414"/>
      <c r="DW3" s="414"/>
      <c r="DX3" s="414"/>
      <c r="DY3" s="414"/>
      <c r="DZ3" s="414"/>
      <c r="EA3" s="414"/>
      <c r="EB3" s="414"/>
      <c r="EC3" s="414"/>
      <c r="ED3" s="414"/>
      <c r="EE3" s="414"/>
      <c r="EF3" s="414"/>
      <c r="EG3" s="414"/>
      <c r="EH3" s="414"/>
      <c r="EI3" s="414"/>
      <c r="EJ3" s="414"/>
      <c r="EK3" s="414"/>
      <c r="EL3" s="414"/>
      <c r="EM3" s="414"/>
      <c r="EN3" s="414"/>
      <c r="EO3" s="414"/>
      <c r="EP3" s="414"/>
      <c r="EQ3" s="414"/>
      <c r="ER3" s="414"/>
      <c r="ES3" s="414"/>
      <c r="ET3" s="414"/>
      <c r="EU3" s="414"/>
      <c r="EV3" s="414"/>
      <c r="EW3" s="414"/>
      <c r="EX3" s="414"/>
      <c r="EY3" s="414"/>
      <c r="EZ3" s="414"/>
      <c r="FA3" s="414"/>
      <c r="FB3" s="414"/>
      <c r="FC3" s="414"/>
      <c r="FD3" s="414"/>
      <c r="FE3" s="414"/>
    </row>
    <row r="4" spans="1:161" ht="11.25" customHeight="1">
      <c r="A4" s="403"/>
      <c r="B4" s="403"/>
      <c r="C4" s="403"/>
      <c r="D4" s="403"/>
      <c r="E4" s="403"/>
      <c r="F4" s="403"/>
      <c r="G4" s="403"/>
      <c r="H4" s="404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9"/>
      <c r="CN4" s="412"/>
      <c r="CO4" s="403"/>
      <c r="CP4" s="403"/>
      <c r="CQ4" s="403"/>
      <c r="CR4" s="403"/>
      <c r="CS4" s="403"/>
      <c r="CT4" s="403"/>
      <c r="CU4" s="404"/>
      <c r="CV4" s="412"/>
      <c r="CW4" s="403"/>
      <c r="CX4" s="403"/>
      <c r="CY4" s="403"/>
      <c r="CZ4" s="403"/>
      <c r="DA4" s="403"/>
      <c r="DB4" s="403"/>
      <c r="DC4" s="403"/>
      <c r="DD4" s="403"/>
      <c r="DE4" s="404"/>
      <c r="DF4" s="395" t="s">
        <v>2</v>
      </c>
      <c r="DG4" s="396"/>
      <c r="DH4" s="396"/>
      <c r="DI4" s="396"/>
      <c r="DJ4" s="396"/>
      <c r="DK4" s="396"/>
      <c r="DL4" s="392" t="s">
        <v>350</v>
      </c>
      <c r="DM4" s="392"/>
      <c r="DN4" s="392"/>
      <c r="DO4" s="393" t="s">
        <v>3</v>
      </c>
      <c r="DP4" s="393"/>
      <c r="DQ4" s="393"/>
      <c r="DR4" s="394"/>
      <c r="DS4" s="395" t="s">
        <v>2</v>
      </c>
      <c r="DT4" s="396"/>
      <c r="DU4" s="396"/>
      <c r="DV4" s="396"/>
      <c r="DW4" s="396"/>
      <c r="DX4" s="396"/>
      <c r="DY4" s="392" t="s">
        <v>352</v>
      </c>
      <c r="DZ4" s="392"/>
      <c r="EA4" s="392"/>
      <c r="EB4" s="393" t="s">
        <v>3</v>
      </c>
      <c r="EC4" s="393"/>
      <c r="ED4" s="393"/>
      <c r="EE4" s="394"/>
      <c r="EF4" s="395" t="s">
        <v>2</v>
      </c>
      <c r="EG4" s="396"/>
      <c r="EH4" s="396"/>
      <c r="EI4" s="396"/>
      <c r="EJ4" s="396"/>
      <c r="EK4" s="396"/>
      <c r="EL4" s="392" t="s">
        <v>365</v>
      </c>
      <c r="EM4" s="392"/>
      <c r="EN4" s="392"/>
      <c r="EO4" s="393" t="s">
        <v>3</v>
      </c>
      <c r="EP4" s="393"/>
      <c r="EQ4" s="393"/>
      <c r="ER4" s="394"/>
      <c r="ES4" s="397" t="s">
        <v>7</v>
      </c>
      <c r="ET4" s="398"/>
      <c r="EU4" s="398"/>
      <c r="EV4" s="398"/>
      <c r="EW4" s="398"/>
      <c r="EX4" s="398"/>
      <c r="EY4" s="398"/>
      <c r="EZ4" s="398"/>
      <c r="FA4" s="398"/>
      <c r="FB4" s="398"/>
      <c r="FC4" s="398"/>
      <c r="FD4" s="398"/>
      <c r="FE4" s="398"/>
    </row>
    <row r="5" spans="1:161" ht="39" customHeight="1">
      <c r="A5" s="400"/>
      <c r="B5" s="400"/>
      <c r="C5" s="400"/>
      <c r="D5" s="400"/>
      <c r="E5" s="400"/>
      <c r="F5" s="400"/>
      <c r="G5" s="400"/>
      <c r="H5" s="405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/>
      <c r="CM5" s="411"/>
      <c r="CN5" s="399"/>
      <c r="CO5" s="400"/>
      <c r="CP5" s="400"/>
      <c r="CQ5" s="400"/>
      <c r="CR5" s="400"/>
      <c r="CS5" s="400"/>
      <c r="CT5" s="400"/>
      <c r="CU5" s="405"/>
      <c r="CV5" s="399"/>
      <c r="CW5" s="400"/>
      <c r="CX5" s="400"/>
      <c r="CY5" s="400"/>
      <c r="CZ5" s="400"/>
      <c r="DA5" s="400"/>
      <c r="DB5" s="400"/>
      <c r="DC5" s="400"/>
      <c r="DD5" s="400"/>
      <c r="DE5" s="405"/>
      <c r="DF5" s="386" t="s">
        <v>124</v>
      </c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8"/>
      <c r="DS5" s="386" t="s">
        <v>125</v>
      </c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8"/>
      <c r="EF5" s="386" t="s">
        <v>126</v>
      </c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8"/>
      <c r="ES5" s="399"/>
      <c r="ET5" s="400"/>
      <c r="EU5" s="400"/>
      <c r="EV5" s="400"/>
      <c r="EW5" s="400"/>
      <c r="EX5" s="400"/>
      <c r="EY5" s="400"/>
      <c r="EZ5" s="400"/>
      <c r="FA5" s="400"/>
      <c r="FB5" s="400"/>
      <c r="FC5" s="400"/>
      <c r="FD5" s="400"/>
      <c r="FE5" s="400"/>
    </row>
    <row r="6" spans="1:161" ht="12" thickBot="1">
      <c r="A6" s="389" t="s">
        <v>9</v>
      </c>
      <c r="B6" s="389"/>
      <c r="C6" s="389"/>
      <c r="D6" s="389"/>
      <c r="E6" s="389"/>
      <c r="F6" s="389"/>
      <c r="G6" s="389"/>
      <c r="H6" s="390"/>
      <c r="I6" s="389" t="s">
        <v>10</v>
      </c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90"/>
      <c r="CN6" s="367" t="s">
        <v>11</v>
      </c>
      <c r="CO6" s="368"/>
      <c r="CP6" s="368"/>
      <c r="CQ6" s="368"/>
      <c r="CR6" s="368"/>
      <c r="CS6" s="368"/>
      <c r="CT6" s="368"/>
      <c r="CU6" s="391"/>
      <c r="CV6" s="367" t="s">
        <v>12</v>
      </c>
      <c r="CW6" s="368"/>
      <c r="CX6" s="368"/>
      <c r="CY6" s="368"/>
      <c r="CZ6" s="368"/>
      <c r="DA6" s="368"/>
      <c r="DB6" s="368"/>
      <c r="DC6" s="368"/>
      <c r="DD6" s="368"/>
      <c r="DE6" s="391"/>
      <c r="DF6" s="367" t="s">
        <v>13</v>
      </c>
      <c r="DG6" s="368"/>
      <c r="DH6" s="368"/>
      <c r="DI6" s="368"/>
      <c r="DJ6" s="368"/>
      <c r="DK6" s="368"/>
      <c r="DL6" s="368"/>
      <c r="DM6" s="368"/>
      <c r="DN6" s="368"/>
      <c r="DO6" s="368"/>
      <c r="DP6" s="368"/>
      <c r="DQ6" s="368"/>
      <c r="DR6" s="391"/>
      <c r="DS6" s="367" t="s">
        <v>14</v>
      </c>
      <c r="DT6" s="368"/>
      <c r="DU6" s="368"/>
      <c r="DV6" s="368"/>
      <c r="DW6" s="368"/>
      <c r="DX6" s="368"/>
      <c r="DY6" s="368"/>
      <c r="DZ6" s="368"/>
      <c r="EA6" s="368"/>
      <c r="EB6" s="368"/>
      <c r="EC6" s="368"/>
      <c r="ED6" s="368"/>
      <c r="EE6" s="391"/>
      <c r="EF6" s="367" t="s">
        <v>15</v>
      </c>
      <c r="EG6" s="368"/>
      <c r="EH6" s="368"/>
      <c r="EI6" s="368"/>
      <c r="EJ6" s="368"/>
      <c r="EK6" s="368"/>
      <c r="EL6" s="368"/>
      <c r="EM6" s="368"/>
      <c r="EN6" s="368"/>
      <c r="EO6" s="368"/>
      <c r="EP6" s="368"/>
      <c r="EQ6" s="368"/>
      <c r="ER6" s="391"/>
      <c r="ES6" s="367" t="s">
        <v>16</v>
      </c>
      <c r="ET6" s="368"/>
      <c r="EU6" s="368"/>
      <c r="EV6" s="368"/>
      <c r="EW6" s="368"/>
      <c r="EX6" s="368"/>
      <c r="EY6" s="368"/>
      <c r="EZ6" s="368"/>
      <c r="FA6" s="368"/>
      <c r="FB6" s="368"/>
      <c r="FC6" s="368"/>
      <c r="FD6" s="368"/>
      <c r="FE6" s="368"/>
    </row>
    <row r="7" spans="1:161" ht="19.5" customHeight="1">
      <c r="A7" s="369">
        <v>1</v>
      </c>
      <c r="B7" s="369"/>
      <c r="C7" s="369"/>
      <c r="D7" s="369"/>
      <c r="E7" s="369"/>
      <c r="F7" s="369"/>
      <c r="G7" s="369"/>
      <c r="H7" s="370"/>
      <c r="I7" s="371" t="s">
        <v>323</v>
      </c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3"/>
      <c r="CN7" s="374" t="s">
        <v>127</v>
      </c>
      <c r="CO7" s="375"/>
      <c r="CP7" s="375"/>
      <c r="CQ7" s="375"/>
      <c r="CR7" s="375"/>
      <c r="CS7" s="375"/>
      <c r="CT7" s="375"/>
      <c r="CU7" s="376"/>
      <c r="CV7" s="377" t="s">
        <v>34</v>
      </c>
      <c r="CW7" s="378"/>
      <c r="CX7" s="378"/>
      <c r="CY7" s="378"/>
      <c r="CZ7" s="378"/>
      <c r="DA7" s="378"/>
      <c r="DB7" s="378"/>
      <c r="DC7" s="378"/>
      <c r="DD7" s="378"/>
      <c r="DE7" s="379"/>
      <c r="DF7" s="380">
        <f>DF10+DF11</f>
        <v>24699269.29</v>
      </c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2"/>
      <c r="DS7" s="380">
        <f>DS10+DS11</f>
        <v>14068389.8</v>
      </c>
      <c r="DT7" s="381"/>
      <c r="DU7" s="381"/>
      <c r="DV7" s="381"/>
      <c r="DW7" s="381"/>
      <c r="DX7" s="381"/>
      <c r="DY7" s="381"/>
      <c r="DZ7" s="381"/>
      <c r="EA7" s="381"/>
      <c r="EB7" s="381"/>
      <c r="EC7" s="381"/>
      <c r="ED7" s="381"/>
      <c r="EE7" s="382"/>
      <c r="EF7" s="380">
        <f>EF10+EF11</f>
        <v>22420652.150000006</v>
      </c>
      <c r="EG7" s="381"/>
      <c r="EH7" s="381"/>
      <c r="EI7" s="381"/>
      <c r="EJ7" s="381"/>
      <c r="EK7" s="381"/>
      <c r="EL7" s="381"/>
      <c r="EM7" s="381"/>
      <c r="EN7" s="381"/>
      <c r="EO7" s="381"/>
      <c r="EP7" s="381"/>
      <c r="EQ7" s="381"/>
      <c r="ER7" s="382"/>
      <c r="ES7" s="383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5"/>
    </row>
    <row r="8" spans="1:161" s="21" customFormat="1" ht="85.5" customHeight="1">
      <c r="A8" s="355" t="s">
        <v>128</v>
      </c>
      <c r="B8" s="355"/>
      <c r="C8" s="355"/>
      <c r="D8" s="355"/>
      <c r="E8" s="355"/>
      <c r="F8" s="355"/>
      <c r="G8" s="355"/>
      <c r="H8" s="356"/>
      <c r="I8" s="365" t="s">
        <v>130</v>
      </c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59" t="s">
        <v>129</v>
      </c>
      <c r="CO8" s="355"/>
      <c r="CP8" s="355"/>
      <c r="CQ8" s="355"/>
      <c r="CR8" s="355"/>
      <c r="CS8" s="355"/>
      <c r="CT8" s="355"/>
      <c r="CU8" s="356"/>
      <c r="CV8" s="360" t="s">
        <v>34</v>
      </c>
      <c r="CW8" s="355"/>
      <c r="CX8" s="355"/>
      <c r="CY8" s="355"/>
      <c r="CZ8" s="355"/>
      <c r="DA8" s="355"/>
      <c r="DB8" s="355"/>
      <c r="DC8" s="355"/>
      <c r="DD8" s="355"/>
      <c r="DE8" s="356"/>
      <c r="DF8" s="344" t="s">
        <v>34</v>
      </c>
      <c r="DG8" s="345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6"/>
      <c r="DS8" s="344" t="s">
        <v>34</v>
      </c>
      <c r="DT8" s="345"/>
      <c r="DU8" s="345"/>
      <c r="DV8" s="345"/>
      <c r="DW8" s="345"/>
      <c r="DX8" s="345"/>
      <c r="DY8" s="345"/>
      <c r="DZ8" s="345"/>
      <c r="EA8" s="345"/>
      <c r="EB8" s="345"/>
      <c r="EC8" s="345"/>
      <c r="ED8" s="345"/>
      <c r="EE8" s="346"/>
      <c r="EF8" s="344" t="s">
        <v>34</v>
      </c>
      <c r="EG8" s="345"/>
      <c r="EH8" s="345"/>
      <c r="EI8" s="345"/>
      <c r="EJ8" s="345"/>
      <c r="EK8" s="345"/>
      <c r="EL8" s="345"/>
      <c r="EM8" s="345"/>
      <c r="EN8" s="345"/>
      <c r="EO8" s="345"/>
      <c r="EP8" s="345"/>
      <c r="EQ8" s="345"/>
      <c r="ER8" s="346"/>
      <c r="ES8" s="303" t="s">
        <v>255</v>
      </c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5"/>
    </row>
    <row r="9" spans="1:161" s="21" customFormat="1" ht="28.5" customHeight="1">
      <c r="A9" s="355" t="s">
        <v>131</v>
      </c>
      <c r="B9" s="355"/>
      <c r="C9" s="355"/>
      <c r="D9" s="355"/>
      <c r="E9" s="355"/>
      <c r="F9" s="355"/>
      <c r="G9" s="355"/>
      <c r="H9" s="356"/>
      <c r="I9" s="365" t="s">
        <v>322</v>
      </c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59" t="s">
        <v>132</v>
      </c>
      <c r="CO9" s="355"/>
      <c r="CP9" s="355"/>
      <c r="CQ9" s="355"/>
      <c r="CR9" s="355"/>
      <c r="CS9" s="355"/>
      <c r="CT9" s="355"/>
      <c r="CU9" s="356"/>
      <c r="CV9" s="360" t="s">
        <v>34</v>
      </c>
      <c r="CW9" s="355"/>
      <c r="CX9" s="355"/>
      <c r="CY9" s="355"/>
      <c r="CZ9" s="355"/>
      <c r="DA9" s="355"/>
      <c r="DB9" s="355"/>
      <c r="DC9" s="355"/>
      <c r="DD9" s="355"/>
      <c r="DE9" s="356"/>
      <c r="DF9" s="344" t="s">
        <v>34</v>
      </c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6"/>
      <c r="DS9" s="344" t="s">
        <v>34</v>
      </c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6"/>
      <c r="EF9" s="344" t="s">
        <v>34</v>
      </c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6"/>
      <c r="ES9" s="303" t="s">
        <v>255</v>
      </c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5"/>
    </row>
    <row r="10" spans="1:161" ht="24" customHeight="1">
      <c r="A10" s="338" t="s">
        <v>133</v>
      </c>
      <c r="B10" s="338"/>
      <c r="C10" s="338"/>
      <c r="D10" s="338"/>
      <c r="E10" s="338"/>
      <c r="F10" s="338"/>
      <c r="G10" s="338"/>
      <c r="H10" s="339"/>
      <c r="I10" s="363" t="s">
        <v>321</v>
      </c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42" t="s">
        <v>135</v>
      </c>
      <c r="CO10" s="338"/>
      <c r="CP10" s="338"/>
      <c r="CQ10" s="338"/>
      <c r="CR10" s="338"/>
      <c r="CS10" s="338"/>
      <c r="CT10" s="338"/>
      <c r="CU10" s="339"/>
      <c r="CV10" s="343" t="s">
        <v>34</v>
      </c>
      <c r="CW10" s="338"/>
      <c r="CX10" s="338"/>
      <c r="CY10" s="338"/>
      <c r="CZ10" s="338"/>
      <c r="DA10" s="338"/>
      <c r="DB10" s="338"/>
      <c r="DC10" s="338"/>
      <c r="DD10" s="338"/>
      <c r="DE10" s="339"/>
      <c r="DF10" s="344">
        <v>4350546.06</v>
      </c>
      <c r="DG10" s="345"/>
      <c r="DH10" s="345"/>
      <c r="DI10" s="345"/>
      <c r="DJ10" s="345"/>
      <c r="DK10" s="345"/>
      <c r="DL10" s="345"/>
      <c r="DM10" s="345"/>
      <c r="DN10" s="345"/>
      <c r="DO10" s="345"/>
      <c r="DP10" s="345"/>
      <c r="DQ10" s="345"/>
      <c r="DR10" s="346"/>
      <c r="DS10" s="344">
        <v>130292.91</v>
      </c>
      <c r="DT10" s="345"/>
      <c r="DU10" s="345"/>
      <c r="DV10" s="345"/>
      <c r="DW10" s="345"/>
      <c r="DX10" s="345"/>
      <c r="DY10" s="345"/>
      <c r="DZ10" s="345"/>
      <c r="EA10" s="345"/>
      <c r="EB10" s="345"/>
      <c r="EC10" s="345"/>
      <c r="ED10" s="345"/>
      <c r="EE10" s="346"/>
      <c r="EF10" s="344"/>
      <c r="EG10" s="345"/>
      <c r="EH10" s="345"/>
      <c r="EI10" s="345"/>
      <c r="EJ10" s="345"/>
      <c r="EK10" s="345"/>
      <c r="EL10" s="345"/>
      <c r="EM10" s="345"/>
      <c r="EN10" s="345"/>
      <c r="EO10" s="345"/>
      <c r="EP10" s="345"/>
      <c r="EQ10" s="345"/>
      <c r="ER10" s="346"/>
      <c r="ES10" s="303" t="s">
        <v>255</v>
      </c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5"/>
    </row>
    <row r="11" spans="1:161" ht="24" customHeight="1">
      <c r="A11" s="338" t="s">
        <v>134</v>
      </c>
      <c r="B11" s="338"/>
      <c r="C11" s="338"/>
      <c r="D11" s="338"/>
      <c r="E11" s="338"/>
      <c r="F11" s="338"/>
      <c r="G11" s="338"/>
      <c r="H11" s="339"/>
      <c r="I11" s="363" t="s">
        <v>320</v>
      </c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42" t="s">
        <v>136</v>
      </c>
      <c r="CO11" s="338"/>
      <c r="CP11" s="338"/>
      <c r="CQ11" s="338"/>
      <c r="CR11" s="338"/>
      <c r="CS11" s="338"/>
      <c r="CT11" s="338"/>
      <c r="CU11" s="339"/>
      <c r="CV11" s="343" t="s">
        <v>34</v>
      </c>
      <c r="CW11" s="338"/>
      <c r="CX11" s="338"/>
      <c r="CY11" s="338"/>
      <c r="CZ11" s="338"/>
      <c r="DA11" s="338"/>
      <c r="DB11" s="338"/>
      <c r="DC11" s="338"/>
      <c r="DD11" s="338"/>
      <c r="DE11" s="339"/>
      <c r="DF11" s="344">
        <f>DF12+DF15+DF22</f>
        <v>20348723.23</v>
      </c>
      <c r="DG11" s="345"/>
      <c r="DH11" s="345"/>
      <c r="DI11" s="345"/>
      <c r="DJ11" s="345"/>
      <c r="DK11" s="345"/>
      <c r="DL11" s="345"/>
      <c r="DM11" s="345"/>
      <c r="DN11" s="345"/>
      <c r="DO11" s="345"/>
      <c r="DP11" s="345"/>
      <c r="DQ11" s="345"/>
      <c r="DR11" s="346"/>
      <c r="DS11" s="344">
        <f>DS12+DS15+DS22</f>
        <v>13938096.89</v>
      </c>
      <c r="DT11" s="345"/>
      <c r="DU11" s="345"/>
      <c r="DV11" s="345"/>
      <c r="DW11" s="345"/>
      <c r="DX11" s="345"/>
      <c r="DY11" s="345"/>
      <c r="DZ11" s="345"/>
      <c r="EA11" s="345"/>
      <c r="EB11" s="345"/>
      <c r="EC11" s="345"/>
      <c r="ED11" s="345"/>
      <c r="EE11" s="346"/>
      <c r="EF11" s="344">
        <f>EF12+EF15+EF22</f>
        <v>22420652.150000006</v>
      </c>
      <c r="EG11" s="345"/>
      <c r="EH11" s="345"/>
      <c r="EI11" s="345"/>
      <c r="EJ11" s="345"/>
      <c r="EK11" s="345"/>
      <c r="EL11" s="345"/>
      <c r="EM11" s="345"/>
      <c r="EN11" s="345"/>
      <c r="EO11" s="345"/>
      <c r="EP11" s="345"/>
      <c r="EQ11" s="345"/>
      <c r="ER11" s="346"/>
      <c r="ES11" s="303" t="s">
        <v>255</v>
      </c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5"/>
    </row>
    <row r="12" spans="1:161" ht="26.25" customHeight="1">
      <c r="A12" s="338" t="s">
        <v>137</v>
      </c>
      <c r="B12" s="338"/>
      <c r="C12" s="338"/>
      <c r="D12" s="338"/>
      <c r="E12" s="338"/>
      <c r="F12" s="338"/>
      <c r="G12" s="338"/>
      <c r="H12" s="339"/>
      <c r="I12" s="353" t="s">
        <v>139</v>
      </c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/>
      <c r="BV12" s="354"/>
      <c r="BW12" s="354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42" t="s">
        <v>138</v>
      </c>
      <c r="CO12" s="338"/>
      <c r="CP12" s="338"/>
      <c r="CQ12" s="338"/>
      <c r="CR12" s="338"/>
      <c r="CS12" s="338"/>
      <c r="CT12" s="338"/>
      <c r="CU12" s="339"/>
      <c r="CV12" s="343" t="s">
        <v>34</v>
      </c>
      <c r="CW12" s="338"/>
      <c r="CX12" s="338"/>
      <c r="CY12" s="338"/>
      <c r="CZ12" s="338"/>
      <c r="DA12" s="338"/>
      <c r="DB12" s="338"/>
      <c r="DC12" s="338"/>
      <c r="DD12" s="338"/>
      <c r="DE12" s="339"/>
      <c r="DF12" s="344">
        <f>DF13+DF14</f>
        <v>14979110.07</v>
      </c>
      <c r="DG12" s="345"/>
      <c r="DH12" s="345"/>
      <c r="DI12" s="345"/>
      <c r="DJ12" s="345"/>
      <c r="DK12" s="345"/>
      <c r="DL12" s="345"/>
      <c r="DM12" s="345"/>
      <c r="DN12" s="345"/>
      <c r="DO12" s="345"/>
      <c r="DP12" s="345"/>
      <c r="DQ12" s="345"/>
      <c r="DR12" s="346"/>
      <c r="DS12" s="344">
        <f>DS13+DS14</f>
        <v>12411355.59</v>
      </c>
      <c r="DT12" s="345"/>
      <c r="DU12" s="345"/>
      <c r="DV12" s="345"/>
      <c r="DW12" s="345"/>
      <c r="DX12" s="345"/>
      <c r="DY12" s="345"/>
      <c r="DZ12" s="345"/>
      <c r="EA12" s="345"/>
      <c r="EB12" s="345"/>
      <c r="EC12" s="345"/>
      <c r="ED12" s="345"/>
      <c r="EE12" s="346"/>
      <c r="EF12" s="344">
        <f>EF13+EF14</f>
        <v>13156857.600000003</v>
      </c>
      <c r="EG12" s="345"/>
      <c r="EH12" s="345"/>
      <c r="EI12" s="345"/>
      <c r="EJ12" s="345"/>
      <c r="EK12" s="345"/>
      <c r="EL12" s="345"/>
      <c r="EM12" s="345"/>
      <c r="EN12" s="345"/>
      <c r="EO12" s="345"/>
      <c r="EP12" s="345"/>
      <c r="EQ12" s="345"/>
      <c r="ER12" s="346"/>
      <c r="ES12" s="303" t="s">
        <v>255</v>
      </c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5"/>
    </row>
    <row r="13" spans="1:161" ht="24" customHeight="1">
      <c r="A13" s="338" t="s">
        <v>140</v>
      </c>
      <c r="B13" s="338"/>
      <c r="C13" s="338"/>
      <c r="D13" s="338"/>
      <c r="E13" s="338"/>
      <c r="F13" s="338"/>
      <c r="G13" s="338"/>
      <c r="H13" s="339"/>
      <c r="I13" s="351" t="s">
        <v>141</v>
      </c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42" t="s">
        <v>142</v>
      </c>
      <c r="CO13" s="338"/>
      <c r="CP13" s="338"/>
      <c r="CQ13" s="338"/>
      <c r="CR13" s="338"/>
      <c r="CS13" s="338"/>
      <c r="CT13" s="338"/>
      <c r="CU13" s="339"/>
      <c r="CV13" s="343" t="s">
        <v>34</v>
      </c>
      <c r="CW13" s="338"/>
      <c r="CX13" s="338"/>
      <c r="CY13" s="338"/>
      <c r="CZ13" s="338"/>
      <c r="DA13" s="338"/>
      <c r="DB13" s="338"/>
      <c r="DC13" s="338"/>
      <c r="DD13" s="338"/>
      <c r="DE13" s="339"/>
      <c r="DF13" s="344">
        <v>14979110.07</v>
      </c>
      <c r="DG13" s="345"/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6"/>
      <c r="DS13" s="344">
        <v>12411355.59</v>
      </c>
      <c r="DT13" s="345"/>
      <c r="DU13" s="345"/>
      <c r="DV13" s="345"/>
      <c r="DW13" s="345"/>
      <c r="DX13" s="345"/>
      <c r="DY13" s="345"/>
      <c r="DZ13" s="345"/>
      <c r="EA13" s="345"/>
      <c r="EB13" s="345"/>
      <c r="EC13" s="345"/>
      <c r="ED13" s="345"/>
      <c r="EE13" s="346"/>
      <c r="EF13" s="344">
        <f>SUM('раздел 1.'!DB95)</f>
        <v>13156857.600000003</v>
      </c>
      <c r="EG13" s="345"/>
      <c r="EH13" s="345"/>
      <c r="EI13" s="345"/>
      <c r="EJ13" s="345"/>
      <c r="EK13" s="345"/>
      <c r="EL13" s="345"/>
      <c r="EM13" s="345"/>
      <c r="EN13" s="345"/>
      <c r="EO13" s="345"/>
      <c r="EP13" s="345"/>
      <c r="EQ13" s="345"/>
      <c r="ER13" s="346"/>
      <c r="ES13" s="303" t="s">
        <v>255</v>
      </c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5"/>
    </row>
    <row r="14" spans="1:161" ht="12.75" customHeight="1">
      <c r="A14" s="338" t="s">
        <v>143</v>
      </c>
      <c r="B14" s="338"/>
      <c r="C14" s="338"/>
      <c r="D14" s="338"/>
      <c r="E14" s="338"/>
      <c r="F14" s="338"/>
      <c r="G14" s="338"/>
      <c r="H14" s="339"/>
      <c r="I14" s="351" t="s">
        <v>318</v>
      </c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42" t="s">
        <v>144</v>
      </c>
      <c r="CO14" s="338"/>
      <c r="CP14" s="338"/>
      <c r="CQ14" s="338"/>
      <c r="CR14" s="338"/>
      <c r="CS14" s="338"/>
      <c r="CT14" s="338"/>
      <c r="CU14" s="339"/>
      <c r="CV14" s="343" t="s">
        <v>34</v>
      </c>
      <c r="CW14" s="338"/>
      <c r="CX14" s="338"/>
      <c r="CY14" s="338"/>
      <c r="CZ14" s="338"/>
      <c r="DA14" s="338"/>
      <c r="DB14" s="338"/>
      <c r="DC14" s="338"/>
      <c r="DD14" s="338"/>
      <c r="DE14" s="339"/>
      <c r="DF14" s="344"/>
      <c r="DG14" s="345"/>
      <c r="DH14" s="345"/>
      <c r="DI14" s="345"/>
      <c r="DJ14" s="345"/>
      <c r="DK14" s="345"/>
      <c r="DL14" s="345"/>
      <c r="DM14" s="345"/>
      <c r="DN14" s="345"/>
      <c r="DO14" s="345"/>
      <c r="DP14" s="345"/>
      <c r="DQ14" s="345"/>
      <c r="DR14" s="346"/>
      <c r="DS14" s="344"/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6"/>
      <c r="EF14" s="344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6"/>
      <c r="ES14" s="303" t="s">
        <v>255</v>
      </c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5"/>
    </row>
    <row r="15" spans="1:161" ht="18" customHeight="1">
      <c r="A15" s="338" t="s">
        <v>145</v>
      </c>
      <c r="B15" s="338"/>
      <c r="C15" s="338"/>
      <c r="D15" s="338"/>
      <c r="E15" s="338"/>
      <c r="F15" s="338"/>
      <c r="G15" s="338"/>
      <c r="H15" s="339"/>
      <c r="I15" s="353" t="s">
        <v>146</v>
      </c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42" t="s">
        <v>147</v>
      </c>
      <c r="CO15" s="338"/>
      <c r="CP15" s="338"/>
      <c r="CQ15" s="338"/>
      <c r="CR15" s="338"/>
      <c r="CS15" s="338"/>
      <c r="CT15" s="338"/>
      <c r="CU15" s="339"/>
      <c r="CV15" s="343" t="s">
        <v>34</v>
      </c>
      <c r="CW15" s="338"/>
      <c r="CX15" s="338"/>
      <c r="CY15" s="338"/>
      <c r="CZ15" s="338"/>
      <c r="DA15" s="338"/>
      <c r="DB15" s="338"/>
      <c r="DC15" s="338"/>
      <c r="DD15" s="338"/>
      <c r="DE15" s="339"/>
      <c r="DF15" s="344">
        <f>DF16+DF17</f>
        <v>3352310.3899999997</v>
      </c>
      <c r="DG15" s="345"/>
      <c r="DH15" s="345"/>
      <c r="DI15" s="345"/>
      <c r="DJ15" s="345"/>
      <c r="DK15" s="345"/>
      <c r="DL15" s="345"/>
      <c r="DM15" s="345"/>
      <c r="DN15" s="345"/>
      <c r="DO15" s="345"/>
      <c r="DP15" s="345"/>
      <c r="DQ15" s="345"/>
      <c r="DR15" s="346"/>
      <c r="DS15" s="344">
        <f>DS16+DS17</f>
        <v>856741.3</v>
      </c>
      <c r="DT15" s="345"/>
      <c r="DU15" s="345"/>
      <c r="DV15" s="345"/>
      <c r="DW15" s="345"/>
      <c r="DX15" s="345"/>
      <c r="DY15" s="345"/>
      <c r="DZ15" s="345"/>
      <c r="EA15" s="345"/>
      <c r="EB15" s="345"/>
      <c r="EC15" s="345"/>
      <c r="ED15" s="345"/>
      <c r="EE15" s="346"/>
      <c r="EF15" s="344">
        <f>EF16+EF17</f>
        <v>8590794.55</v>
      </c>
      <c r="EG15" s="345"/>
      <c r="EH15" s="345"/>
      <c r="EI15" s="345"/>
      <c r="EJ15" s="345"/>
      <c r="EK15" s="345"/>
      <c r="EL15" s="345"/>
      <c r="EM15" s="345"/>
      <c r="EN15" s="345"/>
      <c r="EO15" s="345"/>
      <c r="EP15" s="345"/>
      <c r="EQ15" s="345"/>
      <c r="ER15" s="346"/>
      <c r="ES15" s="303" t="s">
        <v>255</v>
      </c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5"/>
    </row>
    <row r="16" spans="1:161" ht="24" customHeight="1">
      <c r="A16" s="338" t="s">
        <v>148</v>
      </c>
      <c r="B16" s="338"/>
      <c r="C16" s="338"/>
      <c r="D16" s="338"/>
      <c r="E16" s="338"/>
      <c r="F16" s="338"/>
      <c r="G16" s="338"/>
      <c r="H16" s="339"/>
      <c r="I16" s="351" t="s">
        <v>141</v>
      </c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42" t="s">
        <v>149</v>
      </c>
      <c r="CO16" s="338"/>
      <c r="CP16" s="338"/>
      <c r="CQ16" s="338"/>
      <c r="CR16" s="338"/>
      <c r="CS16" s="338"/>
      <c r="CT16" s="338"/>
      <c r="CU16" s="339"/>
      <c r="CV16" s="343" t="s">
        <v>34</v>
      </c>
      <c r="CW16" s="338"/>
      <c r="CX16" s="338"/>
      <c r="CY16" s="338"/>
      <c r="CZ16" s="338"/>
      <c r="DA16" s="338"/>
      <c r="DB16" s="338"/>
      <c r="DC16" s="338"/>
      <c r="DD16" s="338"/>
      <c r="DE16" s="339"/>
      <c r="DF16" s="344">
        <f>SUM('раздел 1.'!CW95)</f>
        <v>3352310.3899999997</v>
      </c>
      <c r="DG16" s="345"/>
      <c r="DH16" s="345"/>
      <c r="DI16" s="345"/>
      <c r="DJ16" s="345"/>
      <c r="DK16" s="345"/>
      <c r="DL16" s="345"/>
      <c r="DM16" s="345"/>
      <c r="DN16" s="345"/>
      <c r="DO16" s="345"/>
      <c r="DP16" s="345"/>
      <c r="DQ16" s="345"/>
      <c r="DR16" s="346"/>
      <c r="DS16" s="344">
        <f>SUM('раздел 1.'!CZ95)</f>
        <v>856741.3</v>
      </c>
      <c r="DT16" s="345"/>
      <c r="DU16" s="345"/>
      <c r="DV16" s="345"/>
      <c r="DW16" s="345"/>
      <c r="DX16" s="345"/>
      <c r="DY16" s="345"/>
      <c r="DZ16" s="345"/>
      <c r="EA16" s="345"/>
      <c r="EB16" s="345"/>
      <c r="EC16" s="345"/>
      <c r="ED16" s="345"/>
      <c r="EE16" s="346"/>
      <c r="EF16" s="344">
        <f>SUM('раздел 1.'!DC95)</f>
        <v>8590794.55</v>
      </c>
      <c r="EG16" s="345"/>
      <c r="EH16" s="345"/>
      <c r="EI16" s="345"/>
      <c r="EJ16" s="345"/>
      <c r="EK16" s="345"/>
      <c r="EL16" s="345"/>
      <c r="EM16" s="345"/>
      <c r="EN16" s="345"/>
      <c r="EO16" s="345"/>
      <c r="EP16" s="345"/>
      <c r="EQ16" s="345"/>
      <c r="ER16" s="346"/>
      <c r="ES16" s="303" t="s">
        <v>255</v>
      </c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5"/>
    </row>
    <row r="17" spans="1:161" ht="12.75" customHeight="1">
      <c r="A17" s="338" t="s">
        <v>150</v>
      </c>
      <c r="B17" s="338"/>
      <c r="C17" s="338"/>
      <c r="D17" s="338"/>
      <c r="E17" s="338"/>
      <c r="F17" s="338"/>
      <c r="G17" s="338"/>
      <c r="H17" s="339"/>
      <c r="I17" s="351" t="s">
        <v>318</v>
      </c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42" t="s">
        <v>151</v>
      </c>
      <c r="CO17" s="338"/>
      <c r="CP17" s="338"/>
      <c r="CQ17" s="338"/>
      <c r="CR17" s="338"/>
      <c r="CS17" s="338"/>
      <c r="CT17" s="338"/>
      <c r="CU17" s="339"/>
      <c r="CV17" s="343" t="s">
        <v>34</v>
      </c>
      <c r="CW17" s="338"/>
      <c r="CX17" s="338"/>
      <c r="CY17" s="338"/>
      <c r="CZ17" s="338"/>
      <c r="DA17" s="338"/>
      <c r="DB17" s="338"/>
      <c r="DC17" s="338"/>
      <c r="DD17" s="338"/>
      <c r="DE17" s="339"/>
      <c r="DF17" s="344"/>
      <c r="DG17" s="345"/>
      <c r="DH17" s="345"/>
      <c r="DI17" s="345"/>
      <c r="DJ17" s="345"/>
      <c r="DK17" s="345"/>
      <c r="DL17" s="345"/>
      <c r="DM17" s="345"/>
      <c r="DN17" s="345"/>
      <c r="DO17" s="345"/>
      <c r="DP17" s="345"/>
      <c r="DQ17" s="345"/>
      <c r="DR17" s="346"/>
      <c r="DS17" s="344"/>
      <c r="DT17" s="345"/>
      <c r="DU17" s="345"/>
      <c r="DV17" s="345"/>
      <c r="DW17" s="345"/>
      <c r="DX17" s="345"/>
      <c r="DY17" s="345"/>
      <c r="DZ17" s="345"/>
      <c r="EA17" s="345"/>
      <c r="EB17" s="345"/>
      <c r="EC17" s="345"/>
      <c r="ED17" s="345"/>
      <c r="EE17" s="346"/>
      <c r="EF17" s="344"/>
      <c r="EG17" s="345"/>
      <c r="EH17" s="345"/>
      <c r="EI17" s="345"/>
      <c r="EJ17" s="345"/>
      <c r="EK17" s="345"/>
      <c r="EL17" s="345"/>
      <c r="EM17" s="345"/>
      <c r="EN17" s="345"/>
      <c r="EO17" s="345"/>
      <c r="EP17" s="345"/>
      <c r="EQ17" s="345"/>
      <c r="ER17" s="346"/>
      <c r="ES17" s="303" t="s">
        <v>255</v>
      </c>
      <c r="ET17" s="304"/>
      <c r="EU17" s="304"/>
      <c r="EV17" s="304"/>
      <c r="EW17" s="304"/>
      <c r="EX17" s="304"/>
      <c r="EY17" s="304"/>
      <c r="EZ17" s="304"/>
      <c r="FA17" s="304"/>
      <c r="FB17" s="304"/>
      <c r="FC17" s="304"/>
      <c r="FD17" s="304"/>
      <c r="FE17" s="305"/>
    </row>
    <row r="18" spans="1:161" ht="12.75" customHeight="1">
      <c r="A18" s="338" t="s">
        <v>152</v>
      </c>
      <c r="B18" s="338"/>
      <c r="C18" s="338"/>
      <c r="D18" s="338"/>
      <c r="E18" s="338"/>
      <c r="F18" s="338"/>
      <c r="G18" s="338"/>
      <c r="H18" s="339"/>
      <c r="I18" s="353" t="s">
        <v>319</v>
      </c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42" t="s">
        <v>153</v>
      </c>
      <c r="CO18" s="338"/>
      <c r="CP18" s="338"/>
      <c r="CQ18" s="338"/>
      <c r="CR18" s="338"/>
      <c r="CS18" s="338"/>
      <c r="CT18" s="338"/>
      <c r="CU18" s="339"/>
      <c r="CV18" s="343" t="s">
        <v>34</v>
      </c>
      <c r="CW18" s="338"/>
      <c r="CX18" s="338"/>
      <c r="CY18" s="338"/>
      <c r="CZ18" s="338"/>
      <c r="DA18" s="338"/>
      <c r="DB18" s="338"/>
      <c r="DC18" s="338"/>
      <c r="DD18" s="338"/>
      <c r="DE18" s="339"/>
      <c r="DF18" s="344"/>
      <c r="DG18" s="345"/>
      <c r="DH18" s="345"/>
      <c r="DI18" s="345"/>
      <c r="DJ18" s="345"/>
      <c r="DK18" s="345"/>
      <c r="DL18" s="345"/>
      <c r="DM18" s="345"/>
      <c r="DN18" s="345"/>
      <c r="DO18" s="345"/>
      <c r="DP18" s="345"/>
      <c r="DQ18" s="345"/>
      <c r="DR18" s="346"/>
      <c r="DS18" s="344"/>
      <c r="DT18" s="345"/>
      <c r="DU18" s="345"/>
      <c r="DV18" s="345"/>
      <c r="DW18" s="345"/>
      <c r="DX18" s="345"/>
      <c r="DY18" s="345"/>
      <c r="DZ18" s="345"/>
      <c r="EA18" s="345"/>
      <c r="EB18" s="345"/>
      <c r="EC18" s="345"/>
      <c r="ED18" s="345"/>
      <c r="EE18" s="346"/>
      <c r="EF18" s="344"/>
      <c r="EG18" s="345"/>
      <c r="EH18" s="345"/>
      <c r="EI18" s="345"/>
      <c r="EJ18" s="345"/>
      <c r="EK18" s="345"/>
      <c r="EL18" s="345"/>
      <c r="EM18" s="345"/>
      <c r="EN18" s="345"/>
      <c r="EO18" s="345"/>
      <c r="EP18" s="345"/>
      <c r="EQ18" s="345"/>
      <c r="ER18" s="346"/>
      <c r="ES18" s="303" t="s">
        <v>255</v>
      </c>
      <c r="ET18" s="304"/>
      <c r="EU18" s="304"/>
      <c r="EV18" s="304"/>
      <c r="EW18" s="304"/>
      <c r="EX18" s="304"/>
      <c r="EY18" s="304"/>
      <c r="EZ18" s="304"/>
      <c r="FA18" s="304"/>
      <c r="FB18" s="304"/>
      <c r="FC18" s="304"/>
      <c r="FD18" s="304"/>
      <c r="FE18" s="305"/>
    </row>
    <row r="19" spans="1:161" s="21" customFormat="1" ht="11.25">
      <c r="A19" s="355" t="s">
        <v>154</v>
      </c>
      <c r="B19" s="355"/>
      <c r="C19" s="355"/>
      <c r="D19" s="355"/>
      <c r="E19" s="355"/>
      <c r="F19" s="355"/>
      <c r="G19" s="355"/>
      <c r="H19" s="356"/>
      <c r="I19" s="361" t="s">
        <v>155</v>
      </c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59" t="s">
        <v>156</v>
      </c>
      <c r="CO19" s="355"/>
      <c r="CP19" s="355"/>
      <c r="CQ19" s="355"/>
      <c r="CR19" s="355"/>
      <c r="CS19" s="355"/>
      <c r="CT19" s="355"/>
      <c r="CU19" s="356"/>
      <c r="CV19" s="360" t="s">
        <v>34</v>
      </c>
      <c r="CW19" s="355"/>
      <c r="CX19" s="355"/>
      <c r="CY19" s="355"/>
      <c r="CZ19" s="355"/>
      <c r="DA19" s="355"/>
      <c r="DB19" s="355"/>
      <c r="DC19" s="355"/>
      <c r="DD19" s="355"/>
      <c r="DE19" s="356"/>
      <c r="DF19" s="344" t="s">
        <v>255</v>
      </c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6"/>
      <c r="DS19" s="344" t="s">
        <v>255</v>
      </c>
      <c r="DT19" s="345"/>
      <c r="DU19" s="345"/>
      <c r="DV19" s="345"/>
      <c r="DW19" s="345"/>
      <c r="DX19" s="345"/>
      <c r="DY19" s="345"/>
      <c r="DZ19" s="345"/>
      <c r="EA19" s="345"/>
      <c r="EB19" s="345"/>
      <c r="EC19" s="345"/>
      <c r="ED19" s="345"/>
      <c r="EE19" s="346"/>
      <c r="EF19" s="344" t="s">
        <v>255</v>
      </c>
      <c r="EG19" s="345"/>
      <c r="EH19" s="345"/>
      <c r="EI19" s="345"/>
      <c r="EJ19" s="345"/>
      <c r="EK19" s="345"/>
      <c r="EL19" s="345"/>
      <c r="EM19" s="345"/>
      <c r="EN19" s="345"/>
      <c r="EO19" s="345"/>
      <c r="EP19" s="345"/>
      <c r="EQ19" s="345"/>
      <c r="ER19" s="346"/>
      <c r="ES19" s="303" t="s">
        <v>255</v>
      </c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5"/>
    </row>
    <row r="20" spans="1:161" s="21" customFormat="1" ht="24" customHeight="1">
      <c r="A20" s="355" t="s">
        <v>157</v>
      </c>
      <c r="B20" s="355"/>
      <c r="C20" s="355"/>
      <c r="D20" s="355"/>
      <c r="E20" s="355"/>
      <c r="F20" s="355"/>
      <c r="G20" s="355"/>
      <c r="H20" s="356"/>
      <c r="I20" s="357" t="s">
        <v>141</v>
      </c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9" t="s">
        <v>158</v>
      </c>
      <c r="CO20" s="355"/>
      <c r="CP20" s="355"/>
      <c r="CQ20" s="355"/>
      <c r="CR20" s="355"/>
      <c r="CS20" s="355"/>
      <c r="CT20" s="355"/>
      <c r="CU20" s="356"/>
      <c r="CV20" s="360" t="s">
        <v>34</v>
      </c>
      <c r="CW20" s="355"/>
      <c r="CX20" s="355"/>
      <c r="CY20" s="355"/>
      <c r="CZ20" s="355"/>
      <c r="DA20" s="355"/>
      <c r="DB20" s="355"/>
      <c r="DC20" s="355"/>
      <c r="DD20" s="355"/>
      <c r="DE20" s="356"/>
      <c r="DF20" s="344" t="s">
        <v>255</v>
      </c>
      <c r="DG20" s="345"/>
      <c r="DH20" s="345"/>
      <c r="DI20" s="345"/>
      <c r="DJ20" s="345"/>
      <c r="DK20" s="345"/>
      <c r="DL20" s="345"/>
      <c r="DM20" s="345"/>
      <c r="DN20" s="345"/>
      <c r="DO20" s="345"/>
      <c r="DP20" s="345"/>
      <c r="DQ20" s="345"/>
      <c r="DR20" s="346"/>
      <c r="DS20" s="344" t="s">
        <v>255</v>
      </c>
      <c r="DT20" s="345"/>
      <c r="DU20" s="345"/>
      <c r="DV20" s="345"/>
      <c r="DW20" s="345"/>
      <c r="DX20" s="345"/>
      <c r="DY20" s="345"/>
      <c r="DZ20" s="345"/>
      <c r="EA20" s="345"/>
      <c r="EB20" s="345"/>
      <c r="EC20" s="345"/>
      <c r="ED20" s="345"/>
      <c r="EE20" s="346"/>
      <c r="EF20" s="344" t="s">
        <v>255</v>
      </c>
      <c r="EG20" s="345"/>
      <c r="EH20" s="345"/>
      <c r="EI20" s="345"/>
      <c r="EJ20" s="345"/>
      <c r="EK20" s="345"/>
      <c r="EL20" s="345"/>
      <c r="EM20" s="345"/>
      <c r="EN20" s="345"/>
      <c r="EO20" s="345"/>
      <c r="EP20" s="345"/>
      <c r="EQ20" s="345"/>
      <c r="ER20" s="346"/>
      <c r="ES20" s="303" t="s">
        <v>255</v>
      </c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5"/>
    </row>
    <row r="21" spans="1:161" s="21" customFormat="1" ht="12.75" customHeight="1">
      <c r="A21" s="355" t="s">
        <v>159</v>
      </c>
      <c r="B21" s="355"/>
      <c r="C21" s="355"/>
      <c r="D21" s="355"/>
      <c r="E21" s="355"/>
      <c r="F21" s="355"/>
      <c r="G21" s="355"/>
      <c r="H21" s="356"/>
      <c r="I21" s="357" t="s">
        <v>318</v>
      </c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9" t="s">
        <v>160</v>
      </c>
      <c r="CO21" s="355"/>
      <c r="CP21" s="355"/>
      <c r="CQ21" s="355"/>
      <c r="CR21" s="355"/>
      <c r="CS21" s="355"/>
      <c r="CT21" s="355"/>
      <c r="CU21" s="356"/>
      <c r="CV21" s="360" t="s">
        <v>34</v>
      </c>
      <c r="CW21" s="355"/>
      <c r="CX21" s="355"/>
      <c r="CY21" s="355"/>
      <c r="CZ21" s="355"/>
      <c r="DA21" s="355"/>
      <c r="DB21" s="355"/>
      <c r="DC21" s="355"/>
      <c r="DD21" s="355"/>
      <c r="DE21" s="356"/>
      <c r="DF21" s="344" t="s">
        <v>255</v>
      </c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6"/>
      <c r="DS21" s="344" t="s">
        <v>255</v>
      </c>
      <c r="DT21" s="345"/>
      <c r="DU21" s="345"/>
      <c r="DV21" s="345"/>
      <c r="DW21" s="345"/>
      <c r="DX21" s="345"/>
      <c r="DY21" s="345"/>
      <c r="DZ21" s="345"/>
      <c r="EA21" s="345"/>
      <c r="EB21" s="345"/>
      <c r="EC21" s="345"/>
      <c r="ED21" s="345"/>
      <c r="EE21" s="346"/>
      <c r="EF21" s="344" t="s">
        <v>255</v>
      </c>
      <c r="EG21" s="345"/>
      <c r="EH21" s="345"/>
      <c r="EI21" s="345"/>
      <c r="EJ21" s="345"/>
      <c r="EK21" s="345"/>
      <c r="EL21" s="345"/>
      <c r="EM21" s="345"/>
      <c r="EN21" s="345"/>
      <c r="EO21" s="345"/>
      <c r="EP21" s="345"/>
      <c r="EQ21" s="345"/>
      <c r="ER21" s="346"/>
      <c r="ES21" s="303" t="s">
        <v>255</v>
      </c>
      <c r="ET21" s="304"/>
      <c r="EU21" s="304"/>
      <c r="EV21" s="304"/>
      <c r="EW21" s="304"/>
      <c r="EX21" s="304"/>
      <c r="EY21" s="304"/>
      <c r="EZ21" s="304"/>
      <c r="FA21" s="304"/>
      <c r="FB21" s="304"/>
      <c r="FC21" s="304"/>
      <c r="FD21" s="304"/>
      <c r="FE21" s="305"/>
    </row>
    <row r="22" spans="1:161" ht="13.5" customHeight="1">
      <c r="A22" s="338" t="s">
        <v>161</v>
      </c>
      <c r="B22" s="338"/>
      <c r="C22" s="338"/>
      <c r="D22" s="338"/>
      <c r="E22" s="338"/>
      <c r="F22" s="338"/>
      <c r="G22" s="338"/>
      <c r="H22" s="339"/>
      <c r="I22" s="353" t="s">
        <v>162</v>
      </c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4"/>
      <c r="CG22" s="354"/>
      <c r="CH22" s="354"/>
      <c r="CI22" s="354"/>
      <c r="CJ22" s="354"/>
      <c r="CK22" s="354"/>
      <c r="CL22" s="354"/>
      <c r="CM22" s="354"/>
      <c r="CN22" s="342" t="s">
        <v>163</v>
      </c>
      <c r="CO22" s="338"/>
      <c r="CP22" s="338"/>
      <c r="CQ22" s="338"/>
      <c r="CR22" s="338"/>
      <c r="CS22" s="338"/>
      <c r="CT22" s="338"/>
      <c r="CU22" s="339"/>
      <c r="CV22" s="343" t="s">
        <v>34</v>
      </c>
      <c r="CW22" s="338"/>
      <c r="CX22" s="338"/>
      <c r="CY22" s="338"/>
      <c r="CZ22" s="338"/>
      <c r="DA22" s="338"/>
      <c r="DB22" s="338"/>
      <c r="DC22" s="338"/>
      <c r="DD22" s="338"/>
      <c r="DE22" s="339"/>
      <c r="DF22" s="349">
        <f>DF23+DF24</f>
        <v>2017302.77</v>
      </c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>
        <f>DS23+DS24</f>
        <v>670000</v>
      </c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49"/>
      <c r="EE22" s="349"/>
      <c r="EF22" s="349">
        <f>EF23+EF24</f>
        <v>673000</v>
      </c>
      <c r="EG22" s="349"/>
      <c r="EH22" s="349"/>
      <c r="EI22" s="349"/>
      <c r="EJ22" s="349"/>
      <c r="EK22" s="349"/>
      <c r="EL22" s="349"/>
      <c r="EM22" s="349"/>
      <c r="EN22" s="349"/>
      <c r="EO22" s="349"/>
      <c r="EP22" s="349"/>
      <c r="EQ22" s="349"/>
      <c r="ER22" s="349"/>
      <c r="ES22" s="350" t="s">
        <v>255</v>
      </c>
      <c r="ET22" s="350"/>
      <c r="EU22" s="350"/>
      <c r="EV22" s="350"/>
      <c r="EW22" s="350"/>
      <c r="EX22" s="350"/>
      <c r="EY22" s="350"/>
      <c r="EZ22" s="350"/>
      <c r="FA22" s="350"/>
      <c r="FB22" s="350"/>
      <c r="FC22" s="350"/>
      <c r="FD22" s="350"/>
      <c r="FE22" s="350"/>
    </row>
    <row r="23" spans="1:161" ht="24" customHeight="1">
      <c r="A23" s="338" t="s">
        <v>164</v>
      </c>
      <c r="B23" s="338"/>
      <c r="C23" s="338"/>
      <c r="D23" s="338"/>
      <c r="E23" s="338"/>
      <c r="F23" s="338"/>
      <c r="G23" s="338"/>
      <c r="H23" s="339"/>
      <c r="I23" s="351" t="s">
        <v>141</v>
      </c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47" t="s">
        <v>165</v>
      </c>
      <c r="CO23" s="300"/>
      <c r="CP23" s="300"/>
      <c r="CQ23" s="300"/>
      <c r="CR23" s="300"/>
      <c r="CS23" s="300"/>
      <c r="CT23" s="300"/>
      <c r="CU23" s="308"/>
      <c r="CV23" s="348" t="s">
        <v>34</v>
      </c>
      <c r="CW23" s="300"/>
      <c r="CX23" s="300"/>
      <c r="CY23" s="300"/>
      <c r="CZ23" s="300"/>
      <c r="DA23" s="300"/>
      <c r="DB23" s="300"/>
      <c r="DC23" s="300"/>
      <c r="DD23" s="300"/>
      <c r="DE23" s="308"/>
      <c r="DF23" s="349">
        <f>SUM('раздел 1.'!CX95)</f>
        <v>2017302.77</v>
      </c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DS23" s="349">
        <f>SUM('раздел 1.'!DA95)</f>
        <v>670000</v>
      </c>
      <c r="DT23" s="349"/>
      <c r="DU23" s="349"/>
      <c r="DV23" s="349"/>
      <c r="DW23" s="349"/>
      <c r="DX23" s="349"/>
      <c r="DY23" s="349"/>
      <c r="DZ23" s="349"/>
      <c r="EA23" s="349"/>
      <c r="EB23" s="349"/>
      <c r="EC23" s="349"/>
      <c r="ED23" s="349"/>
      <c r="EE23" s="349"/>
      <c r="EF23" s="349">
        <f>SUM('раздел 1.'!DD95)</f>
        <v>673000</v>
      </c>
      <c r="EG23" s="349"/>
      <c r="EH23" s="349"/>
      <c r="EI23" s="349"/>
      <c r="EJ23" s="349"/>
      <c r="EK23" s="349"/>
      <c r="EL23" s="349"/>
      <c r="EM23" s="349"/>
      <c r="EN23" s="349"/>
      <c r="EO23" s="349"/>
      <c r="EP23" s="349"/>
      <c r="EQ23" s="349"/>
      <c r="ER23" s="349"/>
      <c r="ES23" s="350" t="s">
        <v>255</v>
      </c>
      <c r="ET23" s="350"/>
      <c r="EU23" s="350"/>
      <c r="EV23" s="350"/>
      <c r="EW23" s="350"/>
      <c r="EX23" s="350"/>
      <c r="EY23" s="350"/>
      <c r="EZ23" s="350"/>
      <c r="FA23" s="350"/>
      <c r="FB23" s="350"/>
      <c r="FC23" s="350"/>
      <c r="FD23" s="350"/>
      <c r="FE23" s="350"/>
    </row>
    <row r="24" spans="1:161" ht="14.25" customHeight="1">
      <c r="A24" s="338" t="s">
        <v>166</v>
      </c>
      <c r="B24" s="338"/>
      <c r="C24" s="338"/>
      <c r="D24" s="338"/>
      <c r="E24" s="338"/>
      <c r="F24" s="338"/>
      <c r="G24" s="338"/>
      <c r="H24" s="339"/>
      <c r="I24" s="351" t="s">
        <v>167</v>
      </c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42" t="s">
        <v>168</v>
      </c>
      <c r="CO24" s="338"/>
      <c r="CP24" s="338"/>
      <c r="CQ24" s="338"/>
      <c r="CR24" s="338"/>
      <c r="CS24" s="338"/>
      <c r="CT24" s="338"/>
      <c r="CU24" s="339"/>
      <c r="CV24" s="343" t="s">
        <v>34</v>
      </c>
      <c r="CW24" s="338"/>
      <c r="CX24" s="338"/>
      <c r="CY24" s="338"/>
      <c r="CZ24" s="338"/>
      <c r="DA24" s="338"/>
      <c r="DB24" s="338"/>
      <c r="DC24" s="338"/>
      <c r="DD24" s="338"/>
      <c r="DE24" s="33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49"/>
      <c r="EE24" s="349"/>
      <c r="EF24" s="349"/>
      <c r="EG24" s="349"/>
      <c r="EH24" s="349"/>
      <c r="EI24" s="349"/>
      <c r="EJ24" s="349"/>
      <c r="EK24" s="349"/>
      <c r="EL24" s="349"/>
      <c r="EM24" s="349"/>
      <c r="EN24" s="349"/>
      <c r="EO24" s="349"/>
      <c r="EP24" s="349"/>
      <c r="EQ24" s="349"/>
      <c r="ER24" s="349"/>
      <c r="ES24" s="350" t="s">
        <v>255</v>
      </c>
      <c r="ET24" s="350"/>
      <c r="EU24" s="350"/>
      <c r="EV24" s="350"/>
      <c r="EW24" s="350"/>
      <c r="EX24" s="350"/>
      <c r="EY24" s="350"/>
      <c r="EZ24" s="350"/>
      <c r="FA24" s="350"/>
      <c r="FB24" s="350"/>
      <c r="FC24" s="350"/>
      <c r="FD24" s="350"/>
      <c r="FE24" s="350"/>
    </row>
    <row r="25" spans="1:161" ht="24" customHeight="1">
      <c r="A25" s="338" t="s">
        <v>10</v>
      </c>
      <c r="B25" s="338"/>
      <c r="C25" s="338"/>
      <c r="D25" s="338"/>
      <c r="E25" s="338"/>
      <c r="F25" s="338"/>
      <c r="G25" s="338"/>
      <c r="H25" s="339"/>
      <c r="I25" s="340" t="s">
        <v>317</v>
      </c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2" t="s">
        <v>169</v>
      </c>
      <c r="CO25" s="338"/>
      <c r="CP25" s="338"/>
      <c r="CQ25" s="338"/>
      <c r="CR25" s="338"/>
      <c r="CS25" s="338"/>
      <c r="CT25" s="338"/>
      <c r="CU25" s="339"/>
      <c r="CV25" s="343" t="s">
        <v>34</v>
      </c>
      <c r="CW25" s="338"/>
      <c r="CX25" s="338"/>
      <c r="CY25" s="338"/>
      <c r="CZ25" s="338"/>
      <c r="DA25" s="338"/>
      <c r="DB25" s="338"/>
      <c r="DC25" s="338"/>
      <c r="DD25" s="338"/>
      <c r="DE25" s="339"/>
      <c r="DF25" s="344">
        <f>DF26</f>
        <v>20348723.23</v>
      </c>
      <c r="DG25" s="345"/>
      <c r="DH25" s="345"/>
      <c r="DI25" s="345"/>
      <c r="DJ25" s="345"/>
      <c r="DK25" s="345"/>
      <c r="DL25" s="345"/>
      <c r="DM25" s="345"/>
      <c r="DN25" s="345"/>
      <c r="DO25" s="345"/>
      <c r="DP25" s="345"/>
      <c r="DQ25" s="345"/>
      <c r="DR25" s="346"/>
      <c r="DS25" s="344">
        <f>DS26</f>
        <v>13938096.89</v>
      </c>
      <c r="DT25" s="345"/>
      <c r="DU25" s="345"/>
      <c r="DV25" s="345"/>
      <c r="DW25" s="345"/>
      <c r="DX25" s="345"/>
      <c r="DY25" s="345"/>
      <c r="DZ25" s="345"/>
      <c r="EA25" s="345"/>
      <c r="EB25" s="345"/>
      <c r="EC25" s="345"/>
      <c r="ED25" s="345"/>
      <c r="EE25" s="346"/>
      <c r="EF25" s="344">
        <f>EF26</f>
        <v>22420652.150000006</v>
      </c>
      <c r="EG25" s="345"/>
      <c r="EH25" s="345"/>
      <c r="EI25" s="345"/>
      <c r="EJ25" s="345"/>
      <c r="EK25" s="345"/>
      <c r="EL25" s="345"/>
      <c r="EM25" s="345"/>
      <c r="EN25" s="345"/>
      <c r="EO25" s="345"/>
      <c r="EP25" s="345"/>
      <c r="EQ25" s="345"/>
      <c r="ER25" s="346"/>
      <c r="ES25" s="303" t="s">
        <v>255</v>
      </c>
      <c r="ET25" s="304"/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305"/>
    </row>
    <row r="26" spans="1:161" ht="11.25">
      <c r="A26" s="306"/>
      <c r="B26" s="306"/>
      <c r="C26" s="306"/>
      <c r="D26" s="306"/>
      <c r="E26" s="306"/>
      <c r="F26" s="306"/>
      <c r="G26" s="306"/>
      <c r="H26" s="307"/>
      <c r="I26" s="309" t="s">
        <v>170</v>
      </c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1"/>
      <c r="CN26" s="312" t="s">
        <v>171</v>
      </c>
      <c r="CO26" s="306"/>
      <c r="CP26" s="306"/>
      <c r="CQ26" s="306"/>
      <c r="CR26" s="306"/>
      <c r="CS26" s="306"/>
      <c r="CT26" s="306"/>
      <c r="CU26" s="307"/>
      <c r="CV26" s="316"/>
      <c r="CW26" s="306"/>
      <c r="CX26" s="306"/>
      <c r="CY26" s="306"/>
      <c r="CZ26" s="306"/>
      <c r="DA26" s="306"/>
      <c r="DB26" s="306"/>
      <c r="DC26" s="306"/>
      <c r="DD26" s="306"/>
      <c r="DE26" s="307"/>
      <c r="DF26" s="318">
        <f>DF13+DF16+DF23</f>
        <v>20348723.23</v>
      </c>
      <c r="DG26" s="319"/>
      <c r="DH26" s="319"/>
      <c r="DI26" s="319"/>
      <c r="DJ26" s="319"/>
      <c r="DK26" s="319"/>
      <c r="DL26" s="319"/>
      <c r="DM26" s="319"/>
      <c r="DN26" s="319"/>
      <c r="DO26" s="319"/>
      <c r="DP26" s="319"/>
      <c r="DQ26" s="319"/>
      <c r="DR26" s="320"/>
      <c r="DS26" s="318">
        <f>DS13+DS16+DS23</f>
        <v>13938096.89</v>
      </c>
      <c r="DT26" s="319"/>
      <c r="DU26" s="319"/>
      <c r="DV26" s="319"/>
      <c r="DW26" s="319"/>
      <c r="DX26" s="319"/>
      <c r="DY26" s="319"/>
      <c r="DZ26" s="319"/>
      <c r="EA26" s="319"/>
      <c r="EB26" s="319"/>
      <c r="EC26" s="319"/>
      <c r="ED26" s="319"/>
      <c r="EE26" s="320"/>
      <c r="EF26" s="318">
        <f>EF13+EF16+EF23</f>
        <v>22420652.150000006</v>
      </c>
      <c r="EG26" s="319"/>
      <c r="EH26" s="319"/>
      <c r="EI26" s="319"/>
      <c r="EJ26" s="319"/>
      <c r="EK26" s="319"/>
      <c r="EL26" s="319"/>
      <c r="EM26" s="319"/>
      <c r="EN26" s="319"/>
      <c r="EO26" s="319"/>
      <c r="EP26" s="319"/>
      <c r="EQ26" s="319"/>
      <c r="ER26" s="320"/>
      <c r="ES26" s="324" t="s">
        <v>255</v>
      </c>
      <c r="ET26" s="325"/>
      <c r="EU26" s="325"/>
      <c r="EV26" s="325"/>
      <c r="EW26" s="325"/>
      <c r="EX26" s="325"/>
      <c r="EY26" s="325"/>
      <c r="EZ26" s="325"/>
      <c r="FA26" s="325"/>
      <c r="FB26" s="325"/>
      <c r="FC26" s="325"/>
      <c r="FD26" s="325"/>
      <c r="FE26" s="326"/>
    </row>
    <row r="27" spans="1:161" ht="11.25">
      <c r="A27" s="300"/>
      <c r="B27" s="300"/>
      <c r="C27" s="300"/>
      <c r="D27" s="300"/>
      <c r="E27" s="300"/>
      <c r="F27" s="300"/>
      <c r="G27" s="300"/>
      <c r="H27" s="308"/>
      <c r="I27" s="330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47"/>
      <c r="CO27" s="300"/>
      <c r="CP27" s="300"/>
      <c r="CQ27" s="300"/>
      <c r="CR27" s="300"/>
      <c r="CS27" s="300"/>
      <c r="CT27" s="300"/>
      <c r="CU27" s="308"/>
      <c r="CV27" s="348"/>
      <c r="CW27" s="300"/>
      <c r="CX27" s="300"/>
      <c r="CY27" s="300"/>
      <c r="CZ27" s="300"/>
      <c r="DA27" s="300"/>
      <c r="DB27" s="300"/>
      <c r="DC27" s="300"/>
      <c r="DD27" s="300"/>
      <c r="DE27" s="308"/>
      <c r="DF27" s="332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4"/>
      <c r="DS27" s="332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4"/>
      <c r="EF27" s="332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4"/>
      <c r="ES27" s="335"/>
      <c r="ET27" s="336"/>
      <c r="EU27" s="336"/>
      <c r="EV27" s="336"/>
      <c r="EW27" s="336"/>
      <c r="EX27" s="336"/>
      <c r="EY27" s="336"/>
      <c r="EZ27" s="336"/>
      <c r="FA27" s="336"/>
      <c r="FB27" s="336"/>
      <c r="FC27" s="336"/>
      <c r="FD27" s="336"/>
      <c r="FE27" s="337"/>
    </row>
    <row r="28" spans="1:161" ht="24" customHeight="1">
      <c r="A28" s="338" t="s">
        <v>11</v>
      </c>
      <c r="B28" s="338"/>
      <c r="C28" s="338"/>
      <c r="D28" s="338"/>
      <c r="E28" s="338"/>
      <c r="F28" s="338"/>
      <c r="G28" s="338"/>
      <c r="H28" s="339"/>
      <c r="I28" s="340" t="s">
        <v>172</v>
      </c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2" t="s">
        <v>173</v>
      </c>
      <c r="CO28" s="338"/>
      <c r="CP28" s="338"/>
      <c r="CQ28" s="338"/>
      <c r="CR28" s="338"/>
      <c r="CS28" s="338"/>
      <c r="CT28" s="338"/>
      <c r="CU28" s="339"/>
      <c r="CV28" s="343" t="s">
        <v>34</v>
      </c>
      <c r="CW28" s="338"/>
      <c r="CX28" s="338"/>
      <c r="CY28" s="338"/>
      <c r="CZ28" s="338"/>
      <c r="DA28" s="338"/>
      <c r="DB28" s="338"/>
      <c r="DC28" s="338"/>
      <c r="DD28" s="338"/>
      <c r="DE28" s="339"/>
      <c r="DF28" s="344">
        <f>DF29</f>
        <v>0</v>
      </c>
      <c r="DG28" s="345"/>
      <c r="DH28" s="345"/>
      <c r="DI28" s="345"/>
      <c r="DJ28" s="345"/>
      <c r="DK28" s="345"/>
      <c r="DL28" s="345"/>
      <c r="DM28" s="345"/>
      <c r="DN28" s="345"/>
      <c r="DO28" s="345"/>
      <c r="DP28" s="345"/>
      <c r="DQ28" s="345"/>
      <c r="DR28" s="346"/>
      <c r="DS28" s="344">
        <f>DS29</f>
        <v>0</v>
      </c>
      <c r="DT28" s="345"/>
      <c r="DU28" s="345"/>
      <c r="DV28" s="345"/>
      <c r="DW28" s="345"/>
      <c r="DX28" s="345"/>
      <c r="DY28" s="345"/>
      <c r="DZ28" s="345"/>
      <c r="EA28" s="345"/>
      <c r="EB28" s="345"/>
      <c r="EC28" s="345"/>
      <c r="ED28" s="345"/>
      <c r="EE28" s="346"/>
      <c r="EF28" s="344">
        <f>EF29</f>
        <v>0</v>
      </c>
      <c r="EG28" s="345"/>
      <c r="EH28" s="345"/>
      <c r="EI28" s="345"/>
      <c r="EJ28" s="345"/>
      <c r="EK28" s="345"/>
      <c r="EL28" s="345"/>
      <c r="EM28" s="345"/>
      <c r="EN28" s="345"/>
      <c r="EO28" s="345"/>
      <c r="EP28" s="345"/>
      <c r="EQ28" s="345"/>
      <c r="ER28" s="346"/>
      <c r="ES28" s="303" t="s">
        <v>255</v>
      </c>
      <c r="ET28" s="304"/>
      <c r="EU28" s="304"/>
      <c r="EV28" s="304"/>
      <c r="EW28" s="304"/>
      <c r="EX28" s="304"/>
      <c r="EY28" s="304"/>
      <c r="EZ28" s="304"/>
      <c r="FA28" s="304"/>
      <c r="FB28" s="304"/>
      <c r="FC28" s="304"/>
      <c r="FD28" s="304"/>
      <c r="FE28" s="305"/>
    </row>
    <row r="29" spans="1:161" ht="11.25">
      <c r="A29" s="306"/>
      <c r="B29" s="306"/>
      <c r="C29" s="306"/>
      <c r="D29" s="306"/>
      <c r="E29" s="306"/>
      <c r="F29" s="306"/>
      <c r="G29" s="306"/>
      <c r="H29" s="307"/>
      <c r="I29" s="309" t="s">
        <v>170</v>
      </c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1"/>
      <c r="CN29" s="312" t="s">
        <v>174</v>
      </c>
      <c r="CO29" s="306"/>
      <c r="CP29" s="306"/>
      <c r="CQ29" s="306"/>
      <c r="CR29" s="306"/>
      <c r="CS29" s="306"/>
      <c r="CT29" s="306"/>
      <c r="CU29" s="307"/>
      <c r="CV29" s="316"/>
      <c r="CW29" s="306"/>
      <c r="CX29" s="306"/>
      <c r="CY29" s="306"/>
      <c r="CZ29" s="306"/>
      <c r="DA29" s="306"/>
      <c r="DB29" s="306"/>
      <c r="DC29" s="306"/>
      <c r="DD29" s="306"/>
      <c r="DE29" s="307"/>
      <c r="DF29" s="318">
        <f>DF17+DF14+DF24</f>
        <v>0</v>
      </c>
      <c r="DG29" s="319"/>
      <c r="DH29" s="319"/>
      <c r="DI29" s="319"/>
      <c r="DJ29" s="319"/>
      <c r="DK29" s="319"/>
      <c r="DL29" s="319"/>
      <c r="DM29" s="319"/>
      <c r="DN29" s="319"/>
      <c r="DO29" s="319"/>
      <c r="DP29" s="319"/>
      <c r="DQ29" s="319"/>
      <c r="DR29" s="320"/>
      <c r="DS29" s="318">
        <f>DS17+DS14+DS24</f>
        <v>0</v>
      </c>
      <c r="DT29" s="319"/>
      <c r="DU29" s="319"/>
      <c r="DV29" s="319"/>
      <c r="DW29" s="319"/>
      <c r="DX29" s="319"/>
      <c r="DY29" s="319"/>
      <c r="DZ29" s="319"/>
      <c r="EA29" s="319"/>
      <c r="EB29" s="319"/>
      <c r="EC29" s="319"/>
      <c r="ED29" s="319"/>
      <c r="EE29" s="320"/>
      <c r="EF29" s="318">
        <f>EF17+EF14+EF24</f>
        <v>0</v>
      </c>
      <c r="EG29" s="319"/>
      <c r="EH29" s="319"/>
      <c r="EI29" s="319"/>
      <c r="EJ29" s="319"/>
      <c r="EK29" s="319"/>
      <c r="EL29" s="319"/>
      <c r="EM29" s="319"/>
      <c r="EN29" s="319"/>
      <c r="EO29" s="319"/>
      <c r="EP29" s="319"/>
      <c r="EQ29" s="319"/>
      <c r="ER29" s="320"/>
      <c r="ES29" s="324" t="s">
        <v>255</v>
      </c>
      <c r="ET29" s="325"/>
      <c r="EU29" s="325"/>
      <c r="EV29" s="325"/>
      <c r="EW29" s="325"/>
      <c r="EX29" s="325"/>
      <c r="EY29" s="325"/>
      <c r="EZ29" s="325"/>
      <c r="FA29" s="325"/>
      <c r="FB29" s="325"/>
      <c r="FC29" s="325"/>
      <c r="FD29" s="325"/>
      <c r="FE29" s="326"/>
    </row>
    <row r="30" spans="1:162" ht="12" thickBot="1">
      <c r="A30" s="300"/>
      <c r="B30" s="300"/>
      <c r="C30" s="300"/>
      <c r="D30" s="300"/>
      <c r="E30" s="300"/>
      <c r="F30" s="300"/>
      <c r="G30" s="300"/>
      <c r="H30" s="308"/>
      <c r="I30" s="330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13"/>
      <c r="CO30" s="314"/>
      <c r="CP30" s="314"/>
      <c r="CQ30" s="314"/>
      <c r="CR30" s="314"/>
      <c r="CS30" s="314"/>
      <c r="CT30" s="314"/>
      <c r="CU30" s="315"/>
      <c r="CV30" s="317"/>
      <c r="CW30" s="314"/>
      <c r="CX30" s="314"/>
      <c r="CY30" s="314"/>
      <c r="CZ30" s="314"/>
      <c r="DA30" s="314"/>
      <c r="DB30" s="314"/>
      <c r="DC30" s="314"/>
      <c r="DD30" s="314"/>
      <c r="DE30" s="315"/>
      <c r="DF30" s="321"/>
      <c r="DG30" s="322"/>
      <c r="DH30" s="322"/>
      <c r="DI30" s="322"/>
      <c r="DJ30" s="322"/>
      <c r="DK30" s="322"/>
      <c r="DL30" s="322"/>
      <c r="DM30" s="322"/>
      <c r="DN30" s="322"/>
      <c r="DO30" s="322"/>
      <c r="DP30" s="322"/>
      <c r="DQ30" s="322"/>
      <c r="DR30" s="323"/>
      <c r="DS30" s="321"/>
      <c r="DT30" s="322"/>
      <c r="DU30" s="322"/>
      <c r="DV30" s="322"/>
      <c r="DW30" s="322"/>
      <c r="DX30" s="322"/>
      <c r="DY30" s="322"/>
      <c r="DZ30" s="322"/>
      <c r="EA30" s="322"/>
      <c r="EB30" s="322"/>
      <c r="EC30" s="322"/>
      <c r="ED30" s="322"/>
      <c r="EE30" s="323"/>
      <c r="EF30" s="321"/>
      <c r="EG30" s="322"/>
      <c r="EH30" s="322"/>
      <c r="EI30" s="322"/>
      <c r="EJ30" s="322"/>
      <c r="EK30" s="322"/>
      <c r="EL30" s="322"/>
      <c r="EM30" s="322"/>
      <c r="EN30" s="322"/>
      <c r="EO30" s="322"/>
      <c r="EP30" s="322"/>
      <c r="EQ30" s="322"/>
      <c r="ER30" s="323"/>
      <c r="ES30" s="327"/>
      <c r="ET30" s="328"/>
      <c r="EU30" s="328"/>
      <c r="EV30" s="328"/>
      <c r="EW30" s="328"/>
      <c r="EX30" s="328"/>
      <c r="EY30" s="328"/>
      <c r="EZ30" s="328"/>
      <c r="FA30" s="328"/>
      <c r="FB30" s="328"/>
      <c r="FC30" s="328"/>
      <c r="FD30" s="328"/>
      <c r="FE30" s="329"/>
      <c r="FF30" s="3"/>
    </row>
    <row r="32" spans="9:91" ht="12.75" customHeight="1">
      <c r="I32" s="287" t="s">
        <v>371</v>
      </c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72"/>
      <c r="AM32" s="72"/>
      <c r="AN32" s="286" t="s">
        <v>372</v>
      </c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72"/>
      <c r="CL32" s="72"/>
      <c r="CM32" s="63" t="s">
        <v>373</v>
      </c>
    </row>
    <row r="33" spans="9:96" ht="11.25">
      <c r="I33" s="1" t="s">
        <v>175</v>
      </c>
      <c r="AN33" s="288" t="s">
        <v>176</v>
      </c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K33" s="72"/>
      <c r="BL33" s="72"/>
      <c r="BM33" s="289" t="s">
        <v>17</v>
      </c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72"/>
      <c r="CL33" s="72"/>
      <c r="CM33" s="71" t="s">
        <v>18</v>
      </c>
      <c r="CN33" s="72"/>
      <c r="CO33" s="72"/>
      <c r="CP33" s="72"/>
      <c r="CQ33" s="72"/>
      <c r="CR33" s="72"/>
    </row>
    <row r="34" spans="43:96" s="2" customFormat="1" ht="8.25"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</row>
    <row r="35" spans="43:96" s="2" customFormat="1" ht="3" customHeight="1"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9:100" ht="21.75" customHeight="1">
      <c r="I36" s="1" t="s">
        <v>177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AB36" s="286" t="s">
        <v>374</v>
      </c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G36" s="287" t="s">
        <v>325</v>
      </c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CA36" s="22" t="s">
        <v>326</v>
      </c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</row>
    <row r="37" spans="39:96" s="2" customFormat="1" ht="8.25">
      <c r="AM37" s="73" t="s">
        <v>176</v>
      </c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G37" s="296" t="s">
        <v>178</v>
      </c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CA37" s="296" t="s">
        <v>179</v>
      </c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</row>
    <row r="38" spans="39:96" s="2" customFormat="1" ht="3" customHeight="1"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9:38" ht="11.25">
      <c r="I39" s="299" t="s">
        <v>19</v>
      </c>
      <c r="J39" s="299"/>
      <c r="K39" s="300"/>
      <c r="L39" s="300"/>
      <c r="M39" s="300"/>
      <c r="N39" s="301" t="s">
        <v>19</v>
      </c>
      <c r="O39" s="301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299">
        <v>20</v>
      </c>
      <c r="AG39" s="299"/>
      <c r="AH39" s="299"/>
      <c r="AI39" s="294"/>
      <c r="AJ39" s="294"/>
      <c r="AK39" s="294"/>
      <c r="AL39" s="1" t="s">
        <v>3</v>
      </c>
    </row>
    <row r="40" ht="12" thickBot="1"/>
    <row r="41" spans="1:91" ht="3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6"/>
    </row>
    <row r="42" spans="1:91" ht="11.25">
      <c r="A42" s="9" t="s">
        <v>180</v>
      </c>
      <c r="CM42" s="10"/>
    </row>
    <row r="43" spans="1:91" ht="11.25">
      <c r="A43" s="290" t="s">
        <v>363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2"/>
    </row>
    <row r="44" spans="1:91" s="2" customFormat="1" ht="8.25">
      <c r="A44" s="295" t="s">
        <v>181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7"/>
    </row>
    <row r="45" spans="1:91" s="2" customFormat="1" ht="6" customHeight="1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8"/>
    </row>
    <row r="46" spans="1:91" ht="11.25">
      <c r="A46" s="302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AH46" s="291" t="s">
        <v>364</v>
      </c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2"/>
    </row>
    <row r="47" spans="1:91" s="2" customFormat="1" ht="8.25">
      <c r="A47" s="295" t="s">
        <v>17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AH47" s="296" t="s">
        <v>18</v>
      </c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7"/>
    </row>
    <row r="48" spans="1:91" ht="11.25">
      <c r="A48" s="9"/>
      <c r="CM48" s="10"/>
    </row>
    <row r="49" spans="1:91" ht="11.25">
      <c r="A49" s="298" t="s">
        <v>19</v>
      </c>
      <c r="B49" s="299"/>
      <c r="C49" s="300" t="s">
        <v>386</v>
      </c>
      <c r="D49" s="300"/>
      <c r="E49" s="300"/>
      <c r="F49" s="301" t="s">
        <v>19</v>
      </c>
      <c r="G49" s="301"/>
      <c r="I49" s="300" t="s">
        <v>368</v>
      </c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299">
        <v>20</v>
      </c>
      <c r="Y49" s="299"/>
      <c r="Z49" s="299"/>
      <c r="AA49" s="294" t="s">
        <v>350</v>
      </c>
      <c r="AB49" s="294"/>
      <c r="AC49" s="294"/>
      <c r="AD49" s="1" t="s">
        <v>3</v>
      </c>
      <c r="CM49" s="10"/>
    </row>
    <row r="50" spans="1:91" ht="3" customHeight="1" thickBo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3"/>
    </row>
    <row r="51" spans="1:25" ht="11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ht="3" customHeight="1"/>
  </sheetData>
  <sheetProtection/>
  <mergeCells count="235">
    <mergeCell ref="B1:FD1"/>
    <mergeCell ref="A3:H5"/>
    <mergeCell ref="I3:CM5"/>
    <mergeCell ref="CN3:CU5"/>
    <mergeCell ref="CV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4:ER24"/>
    <mergeCell ref="ES24:FE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26:H27"/>
    <mergeCell ref="I26:CM26"/>
    <mergeCell ref="CN26:CU27"/>
    <mergeCell ref="CV26:DE27"/>
    <mergeCell ref="DF26:DR27"/>
    <mergeCell ref="DS26:EE27"/>
    <mergeCell ref="EF26:ER27"/>
    <mergeCell ref="ES26:FE27"/>
    <mergeCell ref="I27:CM27"/>
    <mergeCell ref="A28:H28"/>
    <mergeCell ref="I28:CM28"/>
    <mergeCell ref="CN28:CU28"/>
    <mergeCell ref="CV28:DE28"/>
    <mergeCell ref="DF28:DR28"/>
    <mergeCell ref="DS28:EE28"/>
    <mergeCell ref="EF28:ER28"/>
    <mergeCell ref="ES28:FE28"/>
    <mergeCell ref="A29:H30"/>
    <mergeCell ref="I29:CM29"/>
    <mergeCell ref="CN29:CU30"/>
    <mergeCell ref="CV29:DE30"/>
    <mergeCell ref="DF29:DR30"/>
    <mergeCell ref="DS29:EE30"/>
    <mergeCell ref="EF29:ER30"/>
    <mergeCell ref="ES29:FE30"/>
    <mergeCell ref="I30:CM30"/>
    <mergeCell ref="AH47:CM47"/>
    <mergeCell ref="BG36:BX36"/>
    <mergeCell ref="BG37:BX37"/>
    <mergeCell ref="CA37:CR37"/>
    <mergeCell ref="I39:J39"/>
    <mergeCell ref="K39:M39"/>
    <mergeCell ref="N39:O39"/>
    <mergeCell ref="Q39:AE39"/>
    <mergeCell ref="AF39:AH39"/>
    <mergeCell ref="AB36:BE36"/>
    <mergeCell ref="A44:CM44"/>
    <mergeCell ref="A49:B49"/>
    <mergeCell ref="C49:E49"/>
    <mergeCell ref="F49:G49"/>
    <mergeCell ref="I49:W49"/>
    <mergeCell ref="X49:Z49"/>
    <mergeCell ref="AA49:AC49"/>
    <mergeCell ref="A46:Y46"/>
    <mergeCell ref="AH46:CM46"/>
    <mergeCell ref="A47:Y47"/>
    <mergeCell ref="AN32:BI32"/>
    <mergeCell ref="I32:AK32"/>
    <mergeCell ref="AN33:BI33"/>
    <mergeCell ref="BM32:CJ32"/>
    <mergeCell ref="BM33:CJ33"/>
    <mergeCell ref="A43:CM43"/>
    <mergeCell ref="AQ34:BH34"/>
    <mergeCell ref="BK34:BV34"/>
    <mergeCell ref="BY34:CR34"/>
    <mergeCell ref="AI39:AK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Сапожникова Марина Александровна</cp:lastModifiedBy>
  <cp:lastPrinted>2024-01-23T13:31:07Z</cp:lastPrinted>
  <dcterms:created xsi:type="dcterms:W3CDTF">2011-01-11T10:25:48Z</dcterms:created>
  <dcterms:modified xsi:type="dcterms:W3CDTF">2024-01-23T13:59:39Z</dcterms:modified>
  <cp:category/>
  <cp:version/>
  <cp:contentType/>
  <cp:contentStatus/>
</cp:coreProperties>
</file>